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investice 2020\Přechody pro chodce Krnovská, Pod Lipami - VZMR\VZMR\Výkazy výměr\Přechod Krnovská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0 001 Pol" sheetId="12" r:id="rId4"/>
    <sheet name="001 0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'000 001 Pol'!$1:$7</definedName>
    <definedName name="_xlnm.Print_Titles" localSheetId="4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'000 001 Pol'!$A$1:$X$33</definedName>
    <definedName name="_xlnm.Print_Area" localSheetId="4">'001 001 Pol'!$A$1:$X$334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6" i="1"/>
  <c r="I55" i="1"/>
  <c r="I54" i="1"/>
  <c r="I53" i="1"/>
  <c r="I52" i="1"/>
  <c r="G42" i="1"/>
  <c r="F42" i="1"/>
  <c r="G41" i="1"/>
  <c r="F41" i="1"/>
  <c r="BA287" i="13"/>
  <c r="BA254" i="13"/>
  <c r="BA253" i="13"/>
  <c r="BA252" i="13"/>
  <c r="BA231" i="13"/>
  <c r="BA224" i="13"/>
  <c r="BA222" i="13"/>
  <c r="BA127" i="13"/>
  <c r="BA126" i="13"/>
  <c r="BA63" i="13"/>
  <c r="BA23" i="13"/>
  <c r="BA17" i="13"/>
  <c r="G9" i="13"/>
  <c r="I9" i="13"/>
  <c r="I8" i="13" s="1"/>
  <c r="K9" i="13"/>
  <c r="M9" i="13"/>
  <c r="O9" i="13"/>
  <c r="Q9" i="13"/>
  <c r="Q8" i="13" s="1"/>
  <c r="V9" i="13"/>
  <c r="G14" i="13"/>
  <c r="G8" i="13" s="1"/>
  <c r="I14" i="13"/>
  <c r="K14" i="13"/>
  <c r="O14" i="13"/>
  <c r="O8" i="13" s="1"/>
  <c r="Q14" i="13"/>
  <c r="V14" i="13"/>
  <c r="G18" i="13"/>
  <c r="I18" i="13"/>
  <c r="K18" i="13"/>
  <c r="M18" i="13"/>
  <c r="O18" i="13"/>
  <c r="Q18" i="13"/>
  <c r="V18" i="13"/>
  <c r="G22" i="13"/>
  <c r="M22" i="13" s="1"/>
  <c r="I22" i="13"/>
  <c r="K22" i="13"/>
  <c r="K8" i="13" s="1"/>
  <c r="O22" i="13"/>
  <c r="Q22" i="13"/>
  <c r="V22" i="13"/>
  <c r="V8" i="13" s="1"/>
  <c r="G25" i="13"/>
  <c r="I25" i="13"/>
  <c r="K25" i="13"/>
  <c r="M25" i="13"/>
  <c r="O25" i="13"/>
  <c r="Q25" i="13"/>
  <c r="V25" i="13"/>
  <c r="G27" i="13"/>
  <c r="M27" i="13" s="1"/>
  <c r="I27" i="13"/>
  <c r="K27" i="13"/>
  <c r="O27" i="13"/>
  <c r="Q27" i="13"/>
  <c r="V27" i="13"/>
  <c r="G30" i="13"/>
  <c r="I30" i="13"/>
  <c r="K30" i="13"/>
  <c r="M30" i="13"/>
  <c r="O30" i="13"/>
  <c r="Q30" i="13"/>
  <c r="V30" i="13"/>
  <c r="G33" i="13"/>
  <c r="M33" i="13" s="1"/>
  <c r="I33" i="13"/>
  <c r="K33" i="13"/>
  <c r="O33" i="13"/>
  <c r="Q33" i="13"/>
  <c r="V33" i="13"/>
  <c r="G35" i="13"/>
  <c r="I35" i="13"/>
  <c r="K35" i="13"/>
  <c r="M35" i="13"/>
  <c r="O35" i="13"/>
  <c r="Q35" i="13"/>
  <c r="V35" i="13"/>
  <c r="G39" i="13"/>
  <c r="M39" i="13" s="1"/>
  <c r="I39" i="13"/>
  <c r="K39" i="13"/>
  <c r="O39" i="13"/>
  <c r="Q39" i="13"/>
  <c r="V39" i="13"/>
  <c r="G43" i="13"/>
  <c r="I43" i="13"/>
  <c r="K43" i="13"/>
  <c r="M43" i="13"/>
  <c r="O43" i="13"/>
  <c r="Q43" i="13"/>
  <c r="V43" i="13"/>
  <c r="G46" i="13"/>
  <c r="M46" i="13" s="1"/>
  <c r="I46" i="13"/>
  <c r="K46" i="13"/>
  <c r="O46" i="13"/>
  <c r="Q46" i="13"/>
  <c r="V46" i="13"/>
  <c r="G49" i="13"/>
  <c r="I49" i="13"/>
  <c r="K49" i="13"/>
  <c r="M49" i="13"/>
  <c r="O49" i="13"/>
  <c r="Q49" i="13"/>
  <c r="V49" i="13"/>
  <c r="G56" i="13"/>
  <c r="M56" i="13" s="1"/>
  <c r="I56" i="13"/>
  <c r="K56" i="13"/>
  <c r="O56" i="13"/>
  <c r="Q56" i="13"/>
  <c r="V56" i="13"/>
  <c r="G59" i="13"/>
  <c r="I59" i="13"/>
  <c r="K59" i="13"/>
  <c r="M59" i="13"/>
  <c r="O59" i="13"/>
  <c r="Q59" i="13"/>
  <c r="V59" i="13"/>
  <c r="G62" i="13"/>
  <c r="M62" i="13" s="1"/>
  <c r="I62" i="13"/>
  <c r="K62" i="13"/>
  <c r="O62" i="13"/>
  <c r="Q62" i="13"/>
  <c r="V62" i="13"/>
  <c r="G65" i="13"/>
  <c r="I65" i="13"/>
  <c r="K65" i="13"/>
  <c r="M65" i="13"/>
  <c r="O65" i="13"/>
  <c r="Q65" i="13"/>
  <c r="V65" i="13"/>
  <c r="G69" i="13"/>
  <c r="M69" i="13" s="1"/>
  <c r="I69" i="13"/>
  <c r="K69" i="13"/>
  <c r="O69" i="13"/>
  <c r="Q69" i="13"/>
  <c r="V69" i="13"/>
  <c r="G74" i="13"/>
  <c r="I74" i="13"/>
  <c r="K74" i="13"/>
  <c r="M74" i="13"/>
  <c r="O74" i="13"/>
  <c r="Q74" i="13"/>
  <c r="V74" i="13"/>
  <c r="G81" i="13"/>
  <c r="M81" i="13" s="1"/>
  <c r="I81" i="13"/>
  <c r="K81" i="13"/>
  <c r="O81" i="13"/>
  <c r="Q81" i="13"/>
  <c r="V81" i="13"/>
  <c r="G92" i="13"/>
  <c r="I92" i="13"/>
  <c r="K92" i="13"/>
  <c r="M92" i="13"/>
  <c r="O92" i="13"/>
  <c r="Q92" i="13"/>
  <c r="V92" i="13"/>
  <c r="G98" i="13"/>
  <c r="M98" i="13" s="1"/>
  <c r="I98" i="13"/>
  <c r="K98" i="13"/>
  <c r="O98" i="13"/>
  <c r="Q98" i="13"/>
  <c r="V98" i="13"/>
  <c r="G104" i="13"/>
  <c r="G103" i="13" s="1"/>
  <c r="I104" i="13"/>
  <c r="K104" i="13"/>
  <c r="K103" i="13" s="1"/>
  <c r="O104" i="13"/>
  <c r="O103" i="13" s="1"/>
  <c r="Q104" i="13"/>
  <c r="V104" i="13"/>
  <c r="V103" i="13" s="1"/>
  <c r="G105" i="13"/>
  <c r="I105" i="13"/>
  <c r="K105" i="13"/>
  <c r="M105" i="13"/>
  <c r="O105" i="13"/>
  <c r="Q105" i="13"/>
  <c r="V105" i="13"/>
  <c r="G106" i="13"/>
  <c r="M106" i="13" s="1"/>
  <c r="I106" i="13"/>
  <c r="K106" i="13"/>
  <c r="O106" i="13"/>
  <c r="Q106" i="13"/>
  <c r="V106" i="13"/>
  <c r="G108" i="13"/>
  <c r="I108" i="13"/>
  <c r="I103" i="13" s="1"/>
  <c r="K108" i="13"/>
  <c r="M108" i="13"/>
  <c r="O108" i="13"/>
  <c r="Q108" i="13"/>
  <c r="Q103" i="13" s="1"/>
  <c r="V108" i="13"/>
  <c r="G109" i="13"/>
  <c r="M109" i="13" s="1"/>
  <c r="I109" i="13"/>
  <c r="K109" i="13"/>
  <c r="O109" i="13"/>
  <c r="Q109" i="13"/>
  <c r="V109" i="13"/>
  <c r="G110" i="13"/>
  <c r="I110" i="13"/>
  <c r="K110" i="13"/>
  <c r="M110" i="13"/>
  <c r="O110" i="13"/>
  <c r="Q110" i="13"/>
  <c r="V110" i="13"/>
  <c r="G111" i="13"/>
  <c r="M111" i="13" s="1"/>
  <c r="I111" i="13"/>
  <c r="K111" i="13"/>
  <c r="O111" i="13"/>
  <c r="Q111" i="13"/>
  <c r="V111" i="13"/>
  <c r="G112" i="13"/>
  <c r="I112" i="13"/>
  <c r="K112" i="13"/>
  <c r="M112" i="13"/>
  <c r="O112" i="13"/>
  <c r="Q112" i="13"/>
  <c r="V112" i="13"/>
  <c r="G114" i="13"/>
  <c r="I114" i="13"/>
  <c r="I113" i="13" s="1"/>
  <c r="K114" i="13"/>
  <c r="M114" i="13"/>
  <c r="O114" i="13"/>
  <c r="Q114" i="13"/>
  <c r="Q113" i="13" s="1"/>
  <c r="V114" i="13"/>
  <c r="G118" i="13"/>
  <c r="M118" i="13" s="1"/>
  <c r="I118" i="13"/>
  <c r="K118" i="13"/>
  <c r="O118" i="13"/>
  <c r="O113" i="13" s="1"/>
  <c r="Q118" i="13"/>
  <c r="V118" i="13"/>
  <c r="G120" i="13"/>
  <c r="I120" i="13"/>
  <c r="K120" i="13"/>
  <c r="M120" i="13"/>
  <c r="O120" i="13"/>
  <c r="Q120" i="13"/>
  <c r="V120" i="13"/>
  <c r="G125" i="13"/>
  <c r="M125" i="13" s="1"/>
  <c r="I125" i="13"/>
  <c r="K125" i="13"/>
  <c r="K113" i="13" s="1"/>
  <c r="O125" i="13"/>
  <c r="Q125" i="13"/>
  <c r="V125" i="13"/>
  <c r="V113" i="13" s="1"/>
  <c r="G129" i="13"/>
  <c r="I129" i="13"/>
  <c r="K129" i="13"/>
  <c r="M129" i="13"/>
  <c r="O129" i="13"/>
  <c r="Q129" i="13"/>
  <c r="V129" i="13"/>
  <c r="G132" i="13"/>
  <c r="M132" i="13" s="1"/>
  <c r="I132" i="13"/>
  <c r="K132" i="13"/>
  <c r="O132" i="13"/>
  <c r="Q132" i="13"/>
  <c r="V132" i="13"/>
  <c r="G135" i="13"/>
  <c r="I135" i="13"/>
  <c r="K135" i="13"/>
  <c r="M135" i="13"/>
  <c r="O135" i="13"/>
  <c r="Q135" i="13"/>
  <c r="V135" i="13"/>
  <c r="G138" i="13"/>
  <c r="M138" i="13" s="1"/>
  <c r="I138" i="13"/>
  <c r="K138" i="13"/>
  <c r="O138" i="13"/>
  <c r="Q138" i="13"/>
  <c r="V138" i="13"/>
  <c r="G140" i="13"/>
  <c r="I140" i="13"/>
  <c r="K140" i="13"/>
  <c r="M140" i="13"/>
  <c r="O140" i="13"/>
  <c r="Q140" i="13"/>
  <c r="V140" i="13"/>
  <c r="G143" i="13"/>
  <c r="M143" i="13" s="1"/>
  <c r="I143" i="13"/>
  <c r="K143" i="13"/>
  <c r="O143" i="13"/>
  <c r="Q143" i="13"/>
  <c r="V143" i="13"/>
  <c r="G146" i="13"/>
  <c r="I146" i="13"/>
  <c r="K146" i="13"/>
  <c r="M146" i="13"/>
  <c r="O146" i="13"/>
  <c r="Q146" i="13"/>
  <c r="V146" i="13"/>
  <c r="G150" i="13"/>
  <c r="I150" i="13"/>
  <c r="I149" i="13" s="1"/>
  <c r="K150" i="13"/>
  <c r="M150" i="13"/>
  <c r="O150" i="13"/>
  <c r="Q150" i="13"/>
  <c r="Q149" i="13" s="1"/>
  <c r="V150" i="13"/>
  <c r="G155" i="13"/>
  <c r="M155" i="13" s="1"/>
  <c r="I155" i="13"/>
  <c r="K155" i="13"/>
  <c r="O155" i="13"/>
  <c r="O149" i="13" s="1"/>
  <c r="Q155" i="13"/>
  <c r="V155" i="13"/>
  <c r="G161" i="13"/>
  <c r="I161" i="13"/>
  <c r="K161" i="13"/>
  <c r="M161" i="13"/>
  <c r="O161" i="13"/>
  <c r="Q161" i="13"/>
  <c r="V161" i="13"/>
  <c r="G164" i="13"/>
  <c r="M164" i="13" s="1"/>
  <c r="I164" i="13"/>
  <c r="K164" i="13"/>
  <c r="K149" i="13" s="1"/>
  <c r="O164" i="13"/>
  <c r="Q164" i="13"/>
  <c r="V164" i="13"/>
  <c r="V149" i="13" s="1"/>
  <c r="G166" i="13"/>
  <c r="I166" i="13"/>
  <c r="K166" i="13"/>
  <c r="M166" i="13"/>
  <c r="O166" i="13"/>
  <c r="Q166" i="13"/>
  <c r="V166" i="13"/>
  <c r="G168" i="13"/>
  <c r="M168" i="13" s="1"/>
  <c r="I168" i="13"/>
  <c r="K168" i="13"/>
  <c r="O168" i="13"/>
  <c r="Q168" i="13"/>
  <c r="V168" i="13"/>
  <c r="G170" i="13"/>
  <c r="I170" i="13"/>
  <c r="K170" i="13"/>
  <c r="M170" i="13"/>
  <c r="O170" i="13"/>
  <c r="Q170" i="13"/>
  <c r="V170" i="13"/>
  <c r="G172" i="13"/>
  <c r="M172" i="13" s="1"/>
  <c r="I172" i="13"/>
  <c r="K172" i="13"/>
  <c r="O172" i="13"/>
  <c r="Q172" i="13"/>
  <c r="V172" i="13"/>
  <c r="G175" i="13"/>
  <c r="I175" i="13"/>
  <c r="K175" i="13"/>
  <c r="M175" i="13"/>
  <c r="O175" i="13"/>
  <c r="Q175" i="13"/>
  <c r="V175" i="13"/>
  <c r="G178" i="13"/>
  <c r="M178" i="13" s="1"/>
  <c r="I178" i="13"/>
  <c r="K178" i="13"/>
  <c r="O178" i="13"/>
  <c r="Q178" i="13"/>
  <c r="V178" i="13"/>
  <c r="G182" i="13"/>
  <c r="I182" i="13"/>
  <c r="K182" i="13"/>
  <c r="M182" i="13"/>
  <c r="O182" i="13"/>
  <c r="Q182" i="13"/>
  <c r="V182" i="13"/>
  <c r="G185" i="13"/>
  <c r="M185" i="13" s="1"/>
  <c r="I185" i="13"/>
  <c r="K185" i="13"/>
  <c r="O185" i="13"/>
  <c r="Q185" i="13"/>
  <c r="V185" i="13"/>
  <c r="G191" i="13"/>
  <c r="I191" i="13"/>
  <c r="K191" i="13"/>
  <c r="M191" i="13"/>
  <c r="O191" i="13"/>
  <c r="Q191" i="13"/>
  <c r="V191" i="13"/>
  <c r="G194" i="13"/>
  <c r="M194" i="13" s="1"/>
  <c r="I194" i="13"/>
  <c r="K194" i="13"/>
  <c r="O194" i="13"/>
  <c r="Q194" i="13"/>
  <c r="V194" i="13"/>
  <c r="G198" i="13"/>
  <c r="G197" i="13" s="1"/>
  <c r="I57" i="1" s="1"/>
  <c r="I198" i="13"/>
  <c r="K198" i="13"/>
  <c r="K197" i="13" s="1"/>
  <c r="O198" i="13"/>
  <c r="O197" i="13" s="1"/>
  <c r="Q198" i="13"/>
  <c r="V198" i="13"/>
  <c r="V197" i="13" s="1"/>
  <c r="G203" i="13"/>
  <c r="I203" i="13"/>
  <c r="K203" i="13"/>
  <c r="M203" i="13"/>
  <c r="O203" i="13"/>
  <c r="Q203" i="13"/>
  <c r="V203" i="13"/>
  <c r="G207" i="13"/>
  <c r="M207" i="13" s="1"/>
  <c r="I207" i="13"/>
  <c r="K207" i="13"/>
  <c r="O207" i="13"/>
  <c r="Q207" i="13"/>
  <c r="V207" i="13"/>
  <c r="G211" i="13"/>
  <c r="I211" i="13"/>
  <c r="I197" i="13" s="1"/>
  <c r="K211" i="13"/>
  <c r="M211" i="13"/>
  <c r="O211" i="13"/>
  <c r="Q211" i="13"/>
  <c r="Q197" i="13" s="1"/>
  <c r="V211" i="13"/>
  <c r="G213" i="13"/>
  <c r="M213" i="13" s="1"/>
  <c r="I213" i="13"/>
  <c r="K213" i="13"/>
  <c r="O213" i="13"/>
  <c r="Q213" i="13"/>
  <c r="V213" i="13"/>
  <c r="G215" i="13"/>
  <c r="I215" i="13"/>
  <c r="K215" i="13"/>
  <c r="M215" i="13"/>
  <c r="O215" i="13"/>
  <c r="Q215" i="13"/>
  <c r="V215" i="13"/>
  <c r="G217" i="13"/>
  <c r="M217" i="13" s="1"/>
  <c r="I217" i="13"/>
  <c r="K217" i="13"/>
  <c r="O217" i="13"/>
  <c r="Q217" i="13"/>
  <c r="V217" i="13"/>
  <c r="G221" i="13"/>
  <c r="G220" i="13" s="1"/>
  <c r="I221" i="13"/>
  <c r="K221" i="13"/>
  <c r="K220" i="13" s="1"/>
  <c r="O221" i="13"/>
  <c r="O220" i="13" s="1"/>
  <c r="Q221" i="13"/>
  <c r="V221" i="13"/>
  <c r="V220" i="13" s="1"/>
  <c r="G223" i="13"/>
  <c r="I223" i="13"/>
  <c r="K223" i="13"/>
  <c r="M223" i="13"/>
  <c r="O223" i="13"/>
  <c r="Q223" i="13"/>
  <c r="V223" i="13"/>
  <c r="G225" i="13"/>
  <c r="M225" i="13" s="1"/>
  <c r="I225" i="13"/>
  <c r="K225" i="13"/>
  <c r="O225" i="13"/>
  <c r="Q225" i="13"/>
  <c r="V225" i="13"/>
  <c r="G230" i="13"/>
  <c r="I230" i="13"/>
  <c r="I220" i="13" s="1"/>
  <c r="K230" i="13"/>
  <c r="M230" i="13"/>
  <c r="O230" i="13"/>
  <c r="Q230" i="13"/>
  <c r="Q220" i="13" s="1"/>
  <c r="V230" i="13"/>
  <c r="G232" i="13"/>
  <c r="M232" i="13" s="1"/>
  <c r="I232" i="13"/>
  <c r="K232" i="13"/>
  <c r="O232" i="13"/>
  <c r="Q232" i="13"/>
  <c r="V232" i="13"/>
  <c r="G237" i="13"/>
  <c r="I237" i="13"/>
  <c r="K237" i="13"/>
  <c r="M237" i="13"/>
  <c r="O237" i="13"/>
  <c r="Q237" i="13"/>
  <c r="V237" i="13"/>
  <c r="G240" i="13"/>
  <c r="M240" i="13" s="1"/>
  <c r="I240" i="13"/>
  <c r="K240" i="13"/>
  <c r="O240" i="13"/>
  <c r="Q240" i="13"/>
  <c r="V240" i="13"/>
  <c r="G243" i="13"/>
  <c r="I243" i="13"/>
  <c r="K243" i="13"/>
  <c r="M243" i="13"/>
  <c r="O243" i="13"/>
  <c r="Q243" i="13"/>
  <c r="V243" i="13"/>
  <c r="G247" i="13"/>
  <c r="M247" i="13" s="1"/>
  <c r="I247" i="13"/>
  <c r="K247" i="13"/>
  <c r="O247" i="13"/>
  <c r="Q247" i="13"/>
  <c r="V247" i="13"/>
  <c r="G250" i="13"/>
  <c r="I250" i="13"/>
  <c r="K250" i="13"/>
  <c r="M250" i="13"/>
  <c r="O250" i="13"/>
  <c r="Q250" i="13"/>
  <c r="V250" i="13"/>
  <c r="G255" i="13"/>
  <c r="M255" i="13" s="1"/>
  <c r="I255" i="13"/>
  <c r="K255" i="13"/>
  <c r="O255" i="13"/>
  <c r="Q255" i="13"/>
  <c r="V255" i="13"/>
  <c r="G257" i="13"/>
  <c r="I257" i="13"/>
  <c r="K257" i="13"/>
  <c r="M257" i="13"/>
  <c r="O257" i="13"/>
  <c r="Q257" i="13"/>
  <c r="V257" i="13"/>
  <c r="G265" i="13"/>
  <c r="M265" i="13" s="1"/>
  <c r="I265" i="13"/>
  <c r="K265" i="13"/>
  <c r="O265" i="13"/>
  <c r="Q265" i="13"/>
  <c r="V265" i="13"/>
  <c r="G269" i="13"/>
  <c r="I269" i="13"/>
  <c r="K269" i="13"/>
  <c r="M269" i="13"/>
  <c r="O269" i="13"/>
  <c r="Q269" i="13"/>
  <c r="V269" i="13"/>
  <c r="G272" i="13"/>
  <c r="K272" i="13"/>
  <c r="O272" i="13"/>
  <c r="V272" i="13"/>
  <c r="G273" i="13"/>
  <c r="I273" i="13"/>
  <c r="I272" i="13" s="1"/>
  <c r="K273" i="13"/>
  <c r="M273" i="13"/>
  <c r="M272" i="13" s="1"/>
  <c r="O273" i="13"/>
  <c r="Q273" i="13"/>
  <c r="Q272" i="13" s="1"/>
  <c r="V273" i="13"/>
  <c r="K276" i="13"/>
  <c r="V276" i="13"/>
  <c r="G277" i="13"/>
  <c r="I277" i="13"/>
  <c r="I276" i="13" s="1"/>
  <c r="K277" i="13"/>
  <c r="M277" i="13"/>
  <c r="O277" i="13"/>
  <c r="Q277" i="13"/>
  <c r="Q276" i="13" s="1"/>
  <c r="V277" i="13"/>
  <c r="G280" i="13"/>
  <c r="G276" i="13" s="1"/>
  <c r="I280" i="13"/>
  <c r="K280" i="13"/>
  <c r="O280" i="13"/>
  <c r="O276" i="13" s="1"/>
  <c r="Q280" i="13"/>
  <c r="V280" i="13"/>
  <c r="I284" i="13"/>
  <c r="Q284" i="13"/>
  <c r="G285" i="13"/>
  <c r="G284" i="13" s="1"/>
  <c r="I285" i="13"/>
  <c r="K285" i="13"/>
  <c r="K284" i="13" s="1"/>
  <c r="O285" i="13"/>
  <c r="O284" i="13" s="1"/>
  <c r="Q285" i="13"/>
  <c r="V285" i="13"/>
  <c r="V284" i="13" s="1"/>
  <c r="I288" i="13"/>
  <c r="Q288" i="13"/>
  <c r="G289" i="13"/>
  <c r="M289" i="13" s="1"/>
  <c r="M288" i="13" s="1"/>
  <c r="I289" i="13"/>
  <c r="K289" i="13"/>
  <c r="K288" i="13" s="1"/>
  <c r="O289" i="13"/>
  <c r="O288" i="13" s="1"/>
  <c r="Q289" i="13"/>
  <c r="V289" i="13"/>
  <c r="V288" i="13" s="1"/>
  <c r="G291" i="13"/>
  <c r="G290" i="13" s="1"/>
  <c r="I63" i="1" s="1"/>
  <c r="I291" i="13"/>
  <c r="K291" i="13"/>
  <c r="K290" i="13" s="1"/>
  <c r="O291" i="13"/>
  <c r="O290" i="13" s="1"/>
  <c r="Q291" i="13"/>
  <c r="V291" i="13"/>
  <c r="V290" i="13" s="1"/>
  <c r="G294" i="13"/>
  <c r="I294" i="13"/>
  <c r="K294" i="13"/>
  <c r="M294" i="13"/>
  <c r="O294" i="13"/>
  <c r="Q294" i="13"/>
  <c r="V294" i="13"/>
  <c r="G301" i="13"/>
  <c r="M301" i="13" s="1"/>
  <c r="I301" i="13"/>
  <c r="K301" i="13"/>
  <c r="O301" i="13"/>
  <c r="Q301" i="13"/>
  <c r="V301" i="13"/>
  <c r="G304" i="13"/>
  <c r="I304" i="13"/>
  <c r="I290" i="13" s="1"/>
  <c r="K304" i="13"/>
  <c r="M304" i="13"/>
  <c r="O304" i="13"/>
  <c r="Q304" i="13"/>
  <c r="Q290" i="13" s="1"/>
  <c r="V304" i="13"/>
  <c r="G314" i="13"/>
  <c r="M314" i="13" s="1"/>
  <c r="I314" i="13"/>
  <c r="K314" i="13"/>
  <c r="O314" i="13"/>
  <c r="Q314" i="13"/>
  <c r="V314" i="13"/>
  <c r="G322" i="13"/>
  <c r="I322" i="13"/>
  <c r="K322" i="13"/>
  <c r="M322" i="13"/>
  <c r="O322" i="13"/>
  <c r="Q322" i="13"/>
  <c r="V322" i="13"/>
  <c r="AE333" i="13"/>
  <c r="F44" i="1" s="1"/>
  <c r="G32" i="12"/>
  <c r="BA21" i="12"/>
  <c r="BA20" i="12"/>
  <c r="BA18" i="12"/>
  <c r="BA13" i="12"/>
  <c r="G8" i="12"/>
  <c r="G9" i="12"/>
  <c r="I9" i="12"/>
  <c r="I8" i="12" s="1"/>
  <c r="K9" i="12"/>
  <c r="M9" i="12"/>
  <c r="O9" i="12"/>
  <c r="Q9" i="12"/>
  <c r="Q8" i="12" s="1"/>
  <c r="V9" i="12"/>
  <c r="G11" i="12"/>
  <c r="M11" i="12" s="1"/>
  <c r="I11" i="12"/>
  <c r="K11" i="12"/>
  <c r="K8" i="12" s="1"/>
  <c r="O11" i="12"/>
  <c r="Q11" i="12"/>
  <c r="V11" i="12"/>
  <c r="V8" i="12" s="1"/>
  <c r="G19" i="12"/>
  <c r="I19" i="12"/>
  <c r="K19" i="12"/>
  <c r="M19" i="12"/>
  <c r="O19" i="12"/>
  <c r="Q19" i="12"/>
  <c r="V19" i="12"/>
  <c r="G25" i="12"/>
  <c r="M25" i="12" s="1"/>
  <c r="I25" i="12"/>
  <c r="K25" i="12"/>
  <c r="O25" i="12"/>
  <c r="O8" i="12" s="1"/>
  <c r="Q25" i="12"/>
  <c r="V25" i="12"/>
  <c r="G29" i="12"/>
  <c r="I29" i="12"/>
  <c r="K29" i="12"/>
  <c r="M29" i="12"/>
  <c r="O29" i="12"/>
  <c r="Q29" i="12"/>
  <c r="V29" i="12"/>
  <c r="AE32" i="12"/>
  <c r="I20" i="1"/>
  <c r="I19" i="1"/>
  <c r="I18" i="1"/>
  <c r="I17" i="1"/>
  <c r="H45" i="1"/>
  <c r="I42" i="1"/>
  <c r="F43" i="1" l="1"/>
  <c r="G333" i="13"/>
  <c r="F39" i="1"/>
  <c r="F45" i="1" s="1"/>
  <c r="G23" i="1" s="1"/>
  <c r="I64" i="1"/>
  <c r="J62" i="1" s="1"/>
  <c r="I16" i="1"/>
  <c r="I21" i="1" s="1"/>
  <c r="I41" i="1"/>
  <c r="M149" i="13"/>
  <c r="M113" i="13"/>
  <c r="G149" i="13"/>
  <c r="G113" i="13"/>
  <c r="AF333" i="13"/>
  <c r="M291" i="13"/>
  <c r="M290" i="13" s="1"/>
  <c r="G288" i="13"/>
  <c r="M285" i="13"/>
  <c r="M284" i="13" s="1"/>
  <c r="M221" i="13"/>
  <c r="M220" i="13" s="1"/>
  <c r="M198" i="13"/>
  <c r="M197" i="13" s="1"/>
  <c r="M104" i="13"/>
  <c r="M103" i="13" s="1"/>
  <c r="M280" i="13"/>
  <c r="M276" i="13" s="1"/>
  <c r="M14" i="13"/>
  <c r="M8" i="13" s="1"/>
  <c r="M8" i="12"/>
  <c r="AF32" i="12"/>
  <c r="J28" i="1"/>
  <c r="J26" i="1"/>
  <c r="G38" i="1"/>
  <c r="F38" i="1"/>
  <c r="J23" i="1"/>
  <c r="J24" i="1"/>
  <c r="J25" i="1"/>
  <c r="J27" i="1"/>
  <c r="E24" i="1"/>
  <c r="G24" i="1"/>
  <c r="E26" i="1"/>
  <c r="G26" i="1"/>
  <c r="G44" i="1" l="1"/>
  <c r="I44" i="1" s="1"/>
  <c r="G39" i="1"/>
  <c r="G43" i="1"/>
  <c r="I43" i="1" s="1"/>
  <c r="J58" i="1"/>
  <c r="J53" i="1"/>
  <c r="J61" i="1"/>
  <c r="J52" i="1"/>
  <c r="J56" i="1"/>
  <c r="J59" i="1"/>
  <c r="J54" i="1"/>
  <c r="J57" i="1"/>
  <c r="J60" i="1"/>
  <c r="J63" i="1"/>
  <c r="J55" i="1"/>
  <c r="G45" i="1" l="1"/>
  <c r="G25" i="1" s="1"/>
  <c r="A27" i="1" s="1"/>
  <c r="I39" i="1"/>
  <c r="I45" i="1" s="1"/>
  <c r="J64" i="1"/>
  <c r="J44" i="1" l="1"/>
  <c r="J42" i="1"/>
  <c r="J39" i="1"/>
  <c r="J45" i="1" s="1"/>
  <c r="J43" i="1"/>
  <c r="J41" i="1"/>
  <c r="A28" i="1"/>
  <c r="G28" i="1"/>
  <c r="G27" i="1" s="1"/>
  <c r="G2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Pražáková Gabriela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Pražáková Gabriela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<sst xmlns="http://schemas.openxmlformats.org/spreadsheetml/2006/main" count="1381" uniqueCount="555">
  <si>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</si>
  <si>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</si>
  <si>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</si>
  <si>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</si>
  <si>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</si>
  <si>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</si>
  <si>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</si>
  <si>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</si>
  <si>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</si>
  <si>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</si>
  <si>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</si>
  <si>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</si>
  <si>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</si>
  <si>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</si>
  <si>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</si>
  <si>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</si>
  <si>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</si>
  <si>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</si>
  <si>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</si>
  <si>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</si>
  <si>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</si>
  <si>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</si>
  <si>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</si>
  <si>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</si>
  <si>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</si>
  <si>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</si>
  <si>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</si>
  <si>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</si>
  <si>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</si>
  <si>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</si>
  <si>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</si>
  <si>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</si>
  <si>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</si>
  <si>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</si>
  <si>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</si>
  <si>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</si>
  <si>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</si>
  <si>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</si>
  <si>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</si>
  <si>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</si>
  <si>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</si>
  <si>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</si>
  <si>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</si>
  <si>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5</t>
  </si>
  <si>
    <t>Přechod pro chodce, silnice I/45, ul. Krnovská, Bruntál</t>
  </si>
  <si>
    <t>Město Bruntál</t>
  </si>
  <si>
    <t>Nádražní 20</t>
  </si>
  <si>
    <t>Bruntál</t>
  </si>
  <si>
    <t>79201</t>
  </si>
  <si>
    <t>00295892</t>
  </si>
  <si>
    <t>Stavba</t>
  </si>
  <si>
    <t>Stavební objekt</t>
  </si>
  <si>
    <t>000</t>
  </si>
  <si>
    <t>Přípravné a přidružené práce</t>
  </si>
  <si>
    <t>001</t>
  </si>
  <si>
    <t>RTS</t>
  </si>
  <si>
    <t>SO101 - Zpevněné plochy</t>
  </si>
  <si>
    <t>Celkem za stavbu</t>
  </si>
  <si>
    <t>CZK</t>
  </si>
  <si>
    <t>Rekapitulace dílů</t>
  </si>
  <si>
    <t>Typ dílu</t>
  </si>
  <si>
    <t>1</t>
  </si>
  <si>
    <t>Zemní práce</t>
  </si>
  <si>
    <t>11</t>
  </si>
  <si>
    <t>18</t>
  </si>
  <si>
    <t>Povrchové úpravy terénu</t>
  </si>
  <si>
    <t>2</t>
  </si>
  <si>
    <t>Základy a zvláštní zakládání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</si>
  <si>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</si>
  <si>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</si>
  <si>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</si>
  <si>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</si>
  <si>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</si>
  <si>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</si>
  <si>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</si>
  <si>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</si>
  <si>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</si>
  <si>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</si>
  <si>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</si>
  <si>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</si>
  <si>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</si>
  <si>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</si>
  <si>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</si>
  <si>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</si>
  <si>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</si>
  <si>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</si>
  <si>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</si>
  <si>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</si>
  <si>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</si>
  <si>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</si>
  <si>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</si>
  <si>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</si>
  <si>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</si>
  <si>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</si>
  <si>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</si>
  <si>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</si>
  <si>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</si>
  <si>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</si>
  <si>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</si>
  <si>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</si>
  <si>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</si>
  <si>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</si>
  <si>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</si>
  <si>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</si>
  <si>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</si>
  <si>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</si>
  <si>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</si>
  <si>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</si>
  <si>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</si>
  <si>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</si>
  <si>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</si>
  <si>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</si>
  <si>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</si>
  <si>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</si>
  <si>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R0005</t>
  </si>
  <si>
    <t>Vytýčení inženýrských sítí</t>
  </si>
  <si>
    <t>soubor</t>
  </si>
  <si>
    <t>Vlastní</t>
  </si>
  <si>
    <t>Indiv</t>
  </si>
  <si>
    <t>Práce</t>
  </si>
  <si>
    <t>POL1_</t>
  </si>
  <si>
    <t>- vytýčení IS vč. provedení průzkumných sond</t>
  </si>
  <si>
    <t>POP</t>
  </si>
  <si>
    <t>R0006</t>
  </si>
  <si>
    <t>Práce během výstavby a přidružené práce</t>
  </si>
  <si>
    <t>- průběžné čištění znečištěných komunikací stavbou</t>
  </si>
  <si>
    <t>- zajištění výkopů (zábradlí) a přístupů k objektům (lávky,  budou využity dle postupu výstavby vždy v dotčeném prostoru)</t>
  </si>
  <si>
    <t>- zajištění obslužného provozu - zásobování, svoz kom. odpadu, hasiči, záchranná služba</t>
  </si>
  <si>
    <t>- zkoušky hutnění, únosnosti zemní pláně dle příloh PD a dle požadavku investora</t>
  </si>
  <si>
    <t>- ochránění stávajících inženýrských sítí v prostoru stavby během výstavby</t>
  </si>
  <si>
    <t>- zajištění zpětného předání dotčených ploch jednotlivým majitelům a správcům</t>
  </si>
  <si>
    <t>- fotodokumentace stavby (průběžné provedení dle postupu výstavby, vždy při provedení nových konstrukcí - pro průkaznost jejich provedení a po dokončení stavby)</t>
  </si>
  <si>
    <t>R0007</t>
  </si>
  <si>
    <t>Geodetické a projektové práce</t>
  </si>
  <si>
    <t>- geodetické práce související s výstavbou, vytýčení stavby (rozsah dle výkresu vytýčení - nabídka bude provedena všechny body dle výkresu C.6)</t>
  </si>
  <si>
    <t>- geodetické zaměření skutečného stavu jednotlivých objektů oprávněnou osobou (tiskopis v graf. formě 3x, v digitální formě 1x)</t>
  </si>
  <si>
    <t>- geometrický plán pro zápis do KN</t>
  </si>
  <si>
    <t>- doklady ke kolaudaci, revizní zprávy jsou-li vyžadovány</t>
  </si>
  <si>
    <t>- projektová dokumentace skutečného provedení stavby se zákresem případných změn</t>
  </si>
  <si>
    <t>005121 R</t>
  </si>
  <si>
    <t>Zařízení staveniště</t>
  </si>
  <si>
    <t>Soubor</t>
  </si>
  <si>
    <t>VRN</t>
  </si>
  <si>
    <t>POL99_8</t>
  </si>
  <si>
    <t>- zajištění PDZ, zvláštního užívání komunikace, omezení dopravy vč. příslušných povolení</t>
  </si>
  <si>
    <t>- náklady na zařízení staveniště vč. napojení na potřebná media</t>
  </si>
  <si>
    <t>- náklady související s případným zásahem do silničních pozemků</t>
  </si>
  <si>
    <t>ON06</t>
  </si>
  <si>
    <t>Práce laboratoře</t>
  </si>
  <si>
    <t>- hutnící zkoušky (zkoušky únosnosti)</t>
  </si>
  <si>
    <t>SUM</t>
  </si>
  <si>
    <t>END</t>
  </si>
  <si>
    <t>121100002RA0</t>
  </si>
  <si>
    <t>Sejmutí ornice a uložení na deponii</t>
  </si>
  <si>
    <t>m3</t>
  </si>
  <si>
    <t>Agregovaná položka</t>
  </si>
  <si>
    <t>POL2_</t>
  </si>
  <si>
    <t>- v plochách zeleně dotčených stavbou</t>
  </si>
  <si>
    <t>- mezideponie vzdálena do 1,0 km</t>
  </si>
  <si>
    <t>- ornice bude sejmuta, uskladněna na meziskládce a následně zpětně přesunuta a rozprostřena</t>
  </si>
  <si>
    <t>(24,30+5,60)*0,20</t>
  </si>
  <si>
    <t>VV</t>
  </si>
  <si>
    <t>111208OA0</t>
  </si>
  <si>
    <t>Odstranění křovin s odvozem do 20 km</t>
  </si>
  <si>
    <t xml:space="preserve">m2    </t>
  </si>
  <si>
    <t>- odstranění stávajících křovin vedle schodiště a jejich likvidace</t>
  </si>
  <si>
    <t>- nezbytně nutný prořez větví stromu pro umístění atypického výložníku a jejich likvidace</t>
  </si>
  <si>
    <t>- odstranění křovin a stromů do průměru 100 mm, doprava dřevin na předepsanou vzdálenost, spálení na hromadách nebo štěpkování</t>
  </si>
  <si>
    <t>113108310R00</t>
  </si>
  <si>
    <t>Odstranění asfaltové vrstvy pl. do 50 m2, tl.10 cm</t>
  </si>
  <si>
    <t>m2</t>
  </si>
  <si>
    <t>- odstranění povrchu komunikace podél chodníku a v prostoru sjezdu</t>
  </si>
  <si>
    <t>- předpoklad tl. asf. vrstvy 100 mm</t>
  </si>
  <si>
    <t>14,20+2,50+8,40</t>
  </si>
  <si>
    <t>113107535R00</t>
  </si>
  <si>
    <t>Odstranění podkladu pl. 50 m2,kam.drcené tl.35 cm</t>
  </si>
  <si>
    <t>- odstranění podkladních vrstev komunikace podél chodníku a v prostoru sjezdu, předpokládaná tloušťka 35 cm</t>
  </si>
  <si>
    <t>(14,20+2,50+8,40)*1,2</t>
  </si>
  <si>
    <t>113106231R00</t>
  </si>
  <si>
    <t>Rozebrání dlažeb ze zámkové dlažby v kamenivu</t>
  </si>
  <si>
    <t>- rozebrání dlažby stávajícího chodníku</t>
  </si>
  <si>
    <t>979054441R00</t>
  </si>
  <si>
    <t>Očištění vybour. dlaždic s výplní kamen. těženým</t>
  </si>
  <si>
    <t>- očištění rozbrané zámkové dlažby, část pro zpětné položení</t>
  </si>
  <si>
    <t>15,20-2,90</t>
  </si>
  <si>
    <t>113107620R00</t>
  </si>
  <si>
    <t>Odstranění podkladu nad 50 m2,kam.drcené tl.20 cm</t>
  </si>
  <si>
    <t>- odstranění podkladních vrstev stávajícího chodníku</t>
  </si>
  <si>
    <t>15,20*1,20</t>
  </si>
  <si>
    <t>113107325R00</t>
  </si>
  <si>
    <t>Odstranění podkladu pl. 50 m2,kam.těžené tl.25 cm</t>
  </si>
  <si>
    <t>- odstranění stávajících konstrukcí sjezdu s nezp. povrchem</t>
  </si>
  <si>
    <t>113202111R00</t>
  </si>
  <si>
    <t>Vytrhání obrub obrubníků silničních</t>
  </si>
  <si>
    <t>m</t>
  </si>
  <si>
    <t>- odstranění stávajících silničních obrub v prostoru stavby, budou dále očištěny a zpětně pokládány</t>
  </si>
  <si>
    <t>KS3 (zpětné využití) : 15,0</t>
  </si>
  <si>
    <t>OP3 (zpětné využití) : 6,0</t>
  </si>
  <si>
    <t>979024441R00</t>
  </si>
  <si>
    <t>Očištění vybour. obrubníků všech loží a výplní</t>
  </si>
  <si>
    <t>- očištění silničních obrub OP3 a KS3</t>
  </si>
  <si>
    <t>113106222R00</t>
  </si>
  <si>
    <t>Rozebrání dlažeb z drobných kostek v živici</t>
  </si>
  <si>
    <t>- rozebraní stávajícího dovjřádku podél obrubníků OP3</t>
  </si>
  <si>
    <t>0,25*6,0</t>
  </si>
  <si>
    <t>979071122R00</t>
  </si>
  <si>
    <t>Očištění vybour.kostek drobných s výplní MC/živicí</t>
  </si>
  <si>
    <t>- očištění kostek rozebraného dvojřádku</t>
  </si>
  <si>
    <t>122202201R00</t>
  </si>
  <si>
    <t>Odkopávky pro silnice v hor. 3 do 100 m3</t>
  </si>
  <si>
    <t>- odkopávky v rámci stavby</t>
  </si>
  <si>
    <t>odkopávky v prostoru provádění palisády sousedící se zelení : 7,50*1,20</t>
  </si>
  <si>
    <t>odkopávky v prostoru provádění palisády sousedící se zpevněnou plochou u vstupu : 4,75*2,15</t>
  </si>
  <si>
    <t>odkopávky pro chodník : 7,70*0,24+2,60*0,24</t>
  </si>
  <si>
    <t>odkopávky pro provádění schodiště : (0,20+0,15)*8,50</t>
  </si>
  <si>
    <t>odkopávky pod silniční obrubou : 0,60*0,10*(20,50+6,0)</t>
  </si>
  <si>
    <t>132201110R00</t>
  </si>
  <si>
    <t>Hloubení rýh š.do 60 cm v hor.3 do 50 m3, STROJNĚ</t>
  </si>
  <si>
    <t>- hloubení rýh pro kabel VO - objekt SO401</t>
  </si>
  <si>
    <t>kabel VO : (9,60+2,60)*0,60*(1,10-0,25)</t>
  </si>
  <si>
    <t>131201110R00</t>
  </si>
  <si>
    <t>Hloubení nezapaž. jam hor.3 do 50 m3, STROJNĚ</t>
  </si>
  <si>
    <t>- hloubení jámy pro provedení řízeného protlaku pos silnicí III/4513</t>
  </si>
  <si>
    <t>2,0*1,50*(1,50-0,20)*2</t>
  </si>
  <si>
    <t>139601102R00</t>
  </si>
  <si>
    <t>Ruční výkop jam, rýh a šachet v hornině tř. 3</t>
  </si>
  <si>
    <t>- ruční výkop rýhy šířky cca 50 cm, odkrytí zemního vedení spol. CETIN, položka bude použita jen v případě potřeby dle pokynů investora</t>
  </si>
  <si>
    <t>(14,50+18,0+18,50)*0,50*0,90</t>
  </si>
  <si>
    <t>564531111R00</t>
  </si>
  <si>
    <t>Zřízení podsypu/podkladu ze sypaniny tl. 10 cm</t>
  </si>
  <si>
    <t>- podsyp pod kabel VO, chraničky spol. CETIN</t>
  </si>
  <si>
    <t>kabel VO : (9,60+2,60)*0,60+1,50*2,0*2</t>
  </si>
  <si>
    <t>chráničky spol. CETIN - část položky bude účtována pod odssouhlasení investorem a skutečnosti na stavbě : (14,50+18,0+18,50)*0,50</t>
  </si>
  <si>
    <t>175101101R00</t>
  </si>
  <si>
    <t>Obsyp potrubí bez prohození sypaniny</t>
  </si>
  <si>
    <t>- obsyp kabelu VO do tl. 250 mm, obsyp chrániček spol. CETIN</t>
  </si>
  <si>
    <t>- práce</t>
  </si>
  <si>
    <t>kabel VO : (9,60+2,60)*0,60*0,15+1,50*2,0*2*0,15</t>
  </si>
  <si>
    <t>chráničky spol. CETIN - část položky bude účtována pod odssouhlasení investorem a skutečnosti na stavbě : (14,50+18,0+18,50)*0,50*0,15</t>
  </si>
  <si>
    <t>58337304R</t>
  </si>
  <si>
    <t>Štěrkopísek frakce 0-16 B</t>
  </si>
  <si>
    <t>t</t>
  </si>
  <si>
    <t>Specifikace</t>
  </si>
  <si>
    <t>POL3_</t>
  </si>
  <si>
    <t>- podsyp a obsyp, lože tl. 0,150 m pod kanalizační potrubí, obsyp 300 mm nad horní líc potrubí</t>
  </si>
  <si>
    <t>- materiál</t>
  </si>
  <si>
    <t>podsyp - VO : 13,32*0,10*2,20</t>
  </si>
  <si>
    <t>chráničky spol. CETIN - část položky bude účtována pod odssouhlasení investorem a skutečnosti na stavbě : (14,50+18,0+18,50)*0,50*0,10*2,20</t>
  </si>
  <si>
    <t>obsyp - VO : 1,998*2,20</t>
  </si>
  <si>
    <t>obsyp - chráničky spol. CETIN - část položky bude účtována pod odssouhlasení investorem a skutečnosti na stavbě : (14,50+18,0+18,50)*0,50*0,15*2,20</t>
  </si>
  <si>
    <t>174101101R00</t>
  </si>
  <si>
    <t>Zásyp jam, rýh, šachet se zhutněním</t>
  </si>
  <si>
    <t>- dosypávky zemního tělesa v prostoru chodníku, ŠD 0/32, ostatní dosypávky vhodnou zeminou z výkopku</t>
  </si>
  <si>
    <t>- četně strojního přemístění materiálu pro zásyp ze vzdálenosti do 10 m od okraje zásypu</t>
  </si>
  <si>
    <t>ŠD - zásyp v prostoru provádění palisády sousedící se zelení : 7,50*0,14</t>
  </si>
  <si>
    <t>ZEM - zásyp v prostoru provádění palisády sousedící se zelení : 7,50*0,10</t>
  </si>
  <si>
    <t>ŠD - zásyp v prostoru provádění palisády sousedící se zpevněnou plochou u vstupu : 4,75*0,20</t>
  </si>
  <si>
    <t>ZEM - zásyp v prostoru provádění palisády sousedící se zpevněnou plochou u vstupu : 4,75*0,35</t>
  </si>
  <si>
    <t>ZEM - zásyp jam a rýh - kabel VO : 2,60*0,60*(1,10-0,20)+2,0*1,50*(1,50-0,20)</t>
  </si>
  <si>
    <t>ŠD - zásyp jam a rýh - kabel VO : 4,80*0,60*(1,10-0,25)+4,80*0,60*(1,10-0,40)+2,0*1,50*(1,50-0,20)</t>
  </si>
  <si>
    <t>ZEM - odkopávky pro provádění schodiště : 3,10*(0,45*0,5*2)</t>
  </si>
  <si>
    <t>ŠD - zásyp chrániček spol. CETIN - část položky bude účtována pod odssouhlasení investorem a skutečnosti na stavbě : (14,50+18,0+18,50)*0,50*(0,90-0,25)</t>
  </si>
  <si>
    <t>58344169R</t>
  </si>
  <si>
    <t>Štěrkodrtě frakce 0-32 A</t>
  </si>
  <si>
    <t>- materiál ŠD 0/32</t>
  </si>
  <si>
    <t>ŠD - zásyp v prostoru provádění palisády sousedící se zelení : 7,50*0,14*2,20</t>
  </si>
  <si>
    <t>ŠD - zásyp v prostoru provádění palisády sousedící se zpevněnou plochou u vstupu : 4,75*0,20*2,20</t>
  </si>
  <si>
    <t>ŠD - zásyp jam a rýh - kabel VO : 4,80*0,60*(1,10-0,25)+4,80*0,60*(1,10-0,40)*2,20+2,0*1,50*(1,50-0,20)*2,20</t>
  </si>
  <si>
    <t>ŠD - zásyp chrániček spol. CETIN - část položky bude účtována pod odssouhlasení investorem a skutečnosti na stavbě : (14,50+18,0+18,50)*0,50*(0,90-0,25)*2,20</t>
  </si>
  <si>
    <t>569903311R00</t>
  </si>
  <si>
    <t>Zřízení zemních krajnic se zhutněním</t>
  </si>
  <si>
    <t>- hutněný zásyp zeminou za obrubou, u palisád apod.</t>
  </si>
  <si>
    <t>chodníkové : (2,0+0,50+1,0+1,0+6,0)*0,075</t>
  </si>
  <si>
    <t>silniční : (20,50+6,0)*0,10</t>
  </si>
  <si>
    <t>palisáda : (0,25+0,08)*11,20</t>
  </si>
  <si>
    <t>182001113R00</t>
  </si>
  <si>
    <t>Plošná úprava terénu, nerovnosti do 10 cm svah 1:1</t>
  </si>
  <si>
    <t>180402112R00</t>
  </si>
  <si>
    <t>Založení trávníku parkového výsevem svah do 1:2</t>
  </si>
  <si>
    <t>POL1_1</t>
  </si>
  <si>
    <t>00572400R</t>
  </si>
  <si>
    <t>Směs travní parková I. běžná zátěž á 25 kg</t>
  </si>
  <si>
    <t>kg</t>
  </si>
  <si>
    <t>POL3_1</t>
  </si>
  <si>
    <t>22,40/100*2,5</t>
  </si>
  <si>
    <t>183403115R00</t>
  </si>
  <si>
    <t>Obdělání půdy kultivátorováním na svahu 1:2</t>
  </si>
  <si>
    <t>183403252R00</t>
  </si>
  <si>
    <t>Obdělání půdy vláčením, na svahu 1:2</t>
  </si>
  <si>
    <t>183403253R00</t>
  </si>
  <si>
    <t>Obdělání půdy hrabáním, na svahu 1:2</t>
  </si>
  <si>
    <t>183403261R00</t>
  </si>
  <si>
    <t>Obdělání půdy válením, na svahu 1:2</t>
  </si>
  <si>
    <t>185803112R00</t>
  </si>
  <si>
    <t>Ošetření trávníku na svahu 1:2</t>
  </si>
  <si>
    <t>279351105R00</t>
  </si>
  <si>
    <t>Bednění stěn základových zdí, oboustranné-zřízení</t>
  </si>
  <si>
    <t>- bednění bet. prvků</t>
  </si>
  <si>
    <t>základ schodiště : 0,80*0,50*2+1,0*,80*2</t>
  </si>
  <si>
    <t>podkladní beton schodiště : 2,10*0,30*2+1,0*0,30*2</t>
  </si>
  <si>
    <t>279351106R00</t>
  </si>
  <si>
    <t>Bednění stěn základových zdí, oboustranné-odstran.</t>
  </si>
  <si>
    <t>- odstranění bednění bet. konstrukcí, včetně  očištění, vytřídění a uložení bednicího materiálu.</t>
  </si>
  <si>
    <t>274313621R00</t>
  </si>
  <si>
    <t xml:space="preserve">Beton základových pasů prostý C 20/25 </t>
  </si>
  <si>
    <t>- betonový práh a prvky schodiště z bet. C25/30 XF3</t>
  </si>
  <si>
    <t>- včetně dodávky a uložení betonu.</t>
  </si>
  <si>
    <t>betonový práh : 0,80*0,50*1,0</t>
  </si>
  <si>
    <t>podklad schodišťových prefabrikátů : 0,15*0,30*0,50*1,0*8+1,0*0,30*0,15*8</t>
  </si>
  <si>
    <t>431114OA0</t>
  </si>
  <si>
    <t>Schodišťové konstrukce z dílců betonových do betonu C25/30</t>
  </si>
  <si>
    <t xml:space="preserve">m3    </t>
  </si>
  <si>
    <t>- schodiště z betonových schodišťových prefabrikátů, dílce rozměrů 350/150/330(660) mm uložené do bet. lože z betonu C25/30. Šířka schodiště je 1,0 m (1 ks 330 mm + 1 ks 660 mm na stupeň.</t>
  </si>
  <si>
    <t>- pod schodiště proveden základ, a vrstva z konstrukčního betonu (není součástí této položky, viz položka výše)</t>
  </si>
  <si>
    <t>8*0,30*0,15*1,0</t>
  </si>
  <si>
    <t>59228415R</t>
  </si>
  <si>
    <t>Palisáda přírodní 17,5x20x120 cm</t>
  </si>
  <si>
    <t>kus</t>
  </si>
  <si>
    <t>- palisáda rozměru průměr 200 mm (resp. 175 mm) délky 1200 mm, celkem 0,35 m / 0,175 = 2 ks</t>
  </si>
  <si>
    <t>- palisáda držící chodník v kontaktu se zelení / plochou vstupu</t>
  </si>
  <si>
    <t>59228414R</t>
  </si>
  <si>
    <t>Palisáda přírodní 17,5x20x100 cm</t>
  </si>
  <si>
    <t>- palisáda rozměru průměr 200 mm (resp. 175 mm) délky 1000 mm, celkem 6,125 m / 0,175 = 35 ks</t>
  </si>
  <si>
    <t>- palisáda držící chodník v kontaktu se zelení</t>
  </si>
  <si>
    <t>338920023R00</t>
  </si>
  <si>
    <t>Osazení betonové palisády, š. do 20 cm, dl. 120 cm</t>
  </si>
  <si>
    <t>- oaszení betonové palisády, min 1/3 pod zem, dle TP výrobce (výška 1000 a 1200 mm)</t>
  </si>
  <si>
    <t>(35+2)*0,175</t>
  </si>
  <si>
    <t>338920024R00</t>
  </si>
  <si>
    <t>Osazení betonové palisády, š. do 20 cm, dl. 150 cm</t>
  </si>
  <si>
    <t>- oaszení betonové palisády, min 1/3 pod zem, dle TP výrobce (výška 1500 mm)</t>
  </si>
  <si>
    <t>59228416R</t>
  </si>
  <si>
    <t>Palisáda přírodní armov. 17,5x20x150 cm</t>
  </si>
  <si>
    <t>- palisáda rozměru průměr 200 mm (resp. 175 mm) délky 1500 mm, celkem 0,35 m / 0,175 = 2 ks</t>
  </si>
  <si>
    <t>338920025R00</t>
  </si>
  <si>
    <t>Osazení betonové palisády, š. do 20 cm, dl. 200 cm</t>
  </si>
  <si>
    <t>- oaszení betonové palisády, min 1/3 pod zem, dle TP výrobce (výška 2000 mm)</t>
  </si>
  <si>
    <t>25*0,175</t>
  </si>
  <si>
    <t>59228417R</t>
  </si>
  <si>
    <t>Palisáda přírodní armov. 17,5x20x200 cm</t>
  </si>
  <si>
    <t>- palisáda rozměru průměr 200 mm (resp. 175 mm) délky 2000 mm, celkem 4,375 m / 0,175 = 25 ks</t>
  </si>
  <si>
    <t>- palisáda držící chodník v s plochou vstupu, schodištěm</t>
  </si>
  <si>
    <t>182001133R00</t>
  </si>
  <si>
    <t>Plošná úprava terénu, nerovnosti do 20 cm svah 1:1</t>
  </si>
  <si>
    <t>- úprava povrchu před hutněním ZP</t>
  </si>
  <si>
    <t>v prostoru komunikace : 26,55</t>
  </si>
  <si>
    <t>v prostoru pochozích dlážděných ploch : 59,875</t>
  </si>
  <si>
    <t>pod asf. recyklátem : 13,50</t>
  </si>
  <si>
    <t>181101102R00</t>
  </si>
  <si>
    <t>Úprava pláně v zářezech v hor. 1-4, se zhutněním</t>
  </si>
  <si>
    <t>- zhutnění zemní pláně, dle požadavků PD</t>
  </si>
  <si>
    <t>,</t>
  </si>
  <si>
    <t>577112113R00</t>
  </si>
  <si>
    <t>Beton asfalt. ACO 11 S modifik. š. do 3 m, tl.4 cm</t>
  </si>
  <si>
    <t>- obrusná vrstva ACO11 modifik, tl. 40 mm</t>
  </si>
  <si>
    <t>9,10+5,60+3,0</t>
  </si>
  <si>
    <t>573231110R00</t>
  </si>
  <si>
    <t>Postřik živičný spojovací z emulze 0,3-0,5 kg/m2</t>
  </si>
  <si>
    <t>- postřik spojovací mezi ACO11 - ACP16</t>
  </si>
  <si>
    <t>565131211R00</t>
  </si>
  <si>
    <t>Podklad z obal kamen. ACP 16, š.nad 3 m, tl. 5 cm</t>
  </si>
  <si>
    <t>- podkladní asfaltová vrstva ACP16, tl. 50 cm</t>
  </si>
  <si>
    <t>573111111R00</t>
  </si>
  <si>
    <t>Postřik živičný infiltr.+ posyp, asfalt. 0,60kg/m2</t>
  </si>
  <si>
    <t>- postřik infiltrační pod ACP 16</t>
  </si>
  <si>
    <t>564841113RT2</t>
  </si>
  <si>
    <t>Podklad ze štěrkodrti po zhutnění tloušťky 14 cm štěrkodrť frakce 0-32 mm</t>
  </si>
  <si>
    <t>- podkladní vrstva ze štěrkodrti, tl. 140 mm, frakce 0/32</t>
  </si>
  <si>
    <t>564851112RT4</t>
  </si>
  <si>
    <t>Podklad ze štěrkodrti po zhutnění tloušťky 16 cm štěrkodrť frakce 0-63 mm</t>
  </si>
  <si>
    <t>- podkladní vrstva ze štěrkodrti, tl. 160 mm, frakce 0/63, vč. rozšíření pod obruby</t>
  </si>
  <si>
    <t>17,70*1,5</t>
  </si>
  <si>
    <t>592451124R</t>
  </si>
  <si>
    <t>Dlažba 20x10x6 cm přírodní skladba</t>
  </si>
  <si>
    <t>- povrch z bet. zámkové dlažby tl. 60 mm, u nových materiálů ztratné 5%</t>
  </si>
  <si>
    <t>chodník nový : (3,10+27,80+3,40)*1,05</t>
  </si>
  <si>
    <t>592451151R</t>
  </si>
  <si>
    <t>Dlažba SLP skladba 20x10x6 cm červená dlažba pro nevidomé</t>
  </si>
  <si>
    <t>- povrch z bet. zámkové dlažby tl. 60 mm, varovné pásy, ztratné 5%</t>
  </si>
  <si>
    <t>chodník nový : (1,90+3,45)*1,05</t>
  </si>
  <si>
    <t>chodník předlážděný : 2,85*1,05</t>
  </si>
  <si>
    <t>596291111R00</t>
  </si>
  <si>
    <t>Řezání zámkové dlažby tl. 60 mm</t>
  </si>
  <si>
    <t>- případné řezání stávající zámkové dlažby pro předláždění</t>
  </si>
  <si>
    <t>0,40*2+2,20*2+1,0*2+0,80</t>
  </si>
  <si>
    <t>596215021R00</t>
  </si>
  <si>
    <t>Kladení zámkové dlažby tl. 6 cm do drtě tl. 4 cm</t>
  </si>
  <si>
    <t>- kladení povrchu ze zámkové dlažby - pochozí plochy</t>
  </si>
  <si>
    <t>chodník nový : 34,30</t>
  </si>
  <si>
    <t>chodník nový - SLP : (1,90+3,45)</t>
  </si>
  <si>
    <t>chodník předlážděný : 5,40</t>
  </si>
  <si>
    <t>chodník předlážděný - SLP : 2,85</t>
  </si>
  <si>
    <t>564851111RT2</t>
  </si>
  <si>
    <t>Podklad ze štěrkodrti po zhutnění tloušťky 15 cm štěrkodrť frakce 0-32 mm</t>
  </si>
  <si>
    <t>- podkladní vrstva pochozích ploch, vč. rozšíření pod obruby</t>
  </si>
  <si>
    <t>47,90*1,25</t>
  </si>
  <si>
    <t>564113525R00</t>
  </si>
  <si>
    <t>Podklad z asf.recyklátu fr. 0-32 po zhutn.tl.25 cm</t>
  </si>
  <si>
    <t>- rozšíření komunikace, navázání vjezdů apod.</t>
  </si>
  <si>
    <t>sjezd ke garážím : 13,50</t>
  </si>
  <si>
    <t>871251121R00</t>
  </si>
  <si>
    <t>Montáž trubek ve výkopu d 110 mm</t>
  </si>
  <si>
    <t>- ochránění vedení spol. CETIN, uložení chrániček a rezervních chrániček</t>
  </si>
  <si>
    <t>- bude prováděno dle nutnosti zjištěné v rámci stavby po odsouhlasení prací investorem akce</t>
  </si>
  <si>
    <t>chránička dělená : 14,50+18,0+18,50</t>
  </si>
  <si>
    <t>chránička s vlečnou strunou : 18,50*2</t>
  </si>
  <si>
    <t>3457114705R</t>
  </si>
  <si>
    <t>Trubka kabelová chránička d110, s protahovací strunou</t>
  </si>
  <si>
    <t>- ochránění vedení spol. CETIN, doplnění rezervních chrániček</t>
  </si>
  <si>
    <t>2*18,50</t>
  </si>
  <si>
    <t>3457114740R</t>
  </si>
  <si>
    <t>Trubka kabelová chránička d110, dělená</t>
  </si>
  <si>
    <t>- ochránění vedení spol. CETIN</t>
  </si>
  <si>
    <t>14,50+18,0+18,50</t>
  </si>
  <si>
    <t>141700102R00</t>
  </si>
  <si>
    <t>Protlak řízený z trub D 110 mm v hor.1 - 4</t>
  </si>
  <si>
    <t>- řízené protlačení pod silnicí III/4513</t>
  </si>
  <si>
    <t>14125400R</t>
  </si>
  <si>
    <t>Trubky bezešvé hladké jakost 11353.1  D 89x5,0 mm</t>
  </si>
  <si>
    <t>- chránička pod komunikací v místě protlaku</t>
  </si>
  <si>
    <t>899331111R00</t>
  </si>
  <si>
    <t>Výšková úprava vstupu do 20 cm, zvýšení poklopu</t>
  </si>
  <si>
    <t>- výšková úprava poklopu kanalizačního</t>
  </si>
  <si>
    <t>212810010RAB</t>
  </si>
  <si>
    <t>Trativody z PVC drenážních flexibilních trubek lože štěrkopísek a obsyp kamenivo, trubky d 65 mm</t>
  </si>
  <si>
    <t>- trativod pro odvodnění rubu palisády, vyústěn do zeleně</t>
  </si>
  <si>
    <t>11,20+1,0</t>
  </si>
  <si>
    <t>916231111R00</t>
  </si>
  <si>
    <t>Osazení obruby z kostek drobných, bez boční opěry</t>
  </si>
  <si>
    <t>- provedení dvojřádku v prostoru předláždění chodníku a úpravy obrub OP3, jednořádek ve směru k chodníku, s použitím stávajícího materiálu</t>
  </si>
  <si>
    <t>916261111R00</t>
  </si>
  <si>
    <t>Osazení obruby z kostek drobných, s boční opěrou</t>
  </si>
  <si>
    <t>- provedení dvojřádku v prostoru předláždění chodníku a úpravy obrub OP3, jednořádek ve směru do komunikace I/45, s použitím stávajícího materiálu</t>
  </si>
  <si>
    <t>919735112R00</t>
  </si>
  <si>
    <t>Řezání stávajícího živičného krytu tl. 5 - 10 cm</t>
  </si>
  <si>
    <t>- zařezání pracovních spár v asfaltovém povrchu komunikace</t>
  </si>
  <si>
    <t>prostor u nového chodníku : 20,70+2*0,50</t>
  </si>
  <si>
    <t>prostor u chodníku stávajícího : 2*0,5+6,0</t>
  </si>
  <si>
    <t>prostor sjezdu ke garážím : 8,50</t>
  </si>
  <si>
    <t>919726213R00</t>
  </si>
  <si>
    <t>Těsnění spár krytu zálivkou za tepla</t>
  </si>
  <si>
    <t>- zapravení pracovních spár asfaltovou zálivkou za tepla, vč. případného vyčištění a impregnace před zalitím</t>
  </si>
  <si>
    <t>917461111R00</t>
  </si>
  <si>
    <t>Osaz. stoj. obrub. kam. s opěrou, lože z C 20/25</t>
  </si>
  <si>
    <t>- osazení chodníkových a silničních obrub, vč. příp. řezání</t>
  </si>
  <si>
    <t>chodníkové : 2,0+1,0+8,0+3,0</t>
  </si>
  <si>
    <t>silniční KS3 (stávající očištěné doplněné novými) : 20,50</t>
  </si>
  <si>
    <t>silniční OP3 (stávající očištěné) : 6,0</t>
  </si>
  <si>
    <t>59217422R</t>
  </si>
  <si>
    <t>Obrubník chodníkový 1000/80/200 přírodní</t>
  </si>
  <si>
    <t>- obrubník 1000/200/80, 5% ztratné</t>
  </si>
  <si>
    <t>chodníkové : (2,0+1,0+8,0+3,0)*1,05</t>
  </si>
  <si>
    <t>58380211R</t>
  </si>
  <si>
    <t>Krajník silniční  KS 3 13x20x30 až 80 cm</t>
  </si>
  <si>
    <t>- nový krajník - doplnění stávajících očištěných</t>
  </si>
  <si>
    <t>21,50-15,0</t>
  </si>
  <si>
    <t>914122OA0</t>
  </si>
  <si>
    <t>Dopravní značky základní velikosti - ocelové, montáž s přemístěním</t>
  </si>
  <si>
    <t xml:space="preserve">ks    </t>
  </si>
  <si>
    <t>- přemístění informační cedule (1 sloupek, 7 značek), vč. základu</t>
  </si>
  <si>
    <t>IP6 : 1</t>
  </si>
  <si>
    <t>P7 : 1</t>
  </si>
  <si>
    <t>914121OA0</t>
  </si>
  <si>
    <t>Dopravní značky, základní velikosti - ocelové - dodávka a montáž</t>
  </si>
  <si>
    <t>KUS</t>
  </si>
  <si>
    <t>- nové SDZ</t>
  </si>
  <si>
    <t>IP6 : 2</t>
  </si>
  <si>
    <t>9111A1OA0</t>
  </si>
  <si>
    <t>Zábradlí silniční s vodorovnými madly, dodávka a montáž</t>
  </si>
  <si>
    <t xml:space="preserve">m     </t>
  </si>
  <si>
    <t>- provedení dle TP 186 - Zábradlí na pozemních komunikacích, vč. výrobní dokumentace</t>
  </si>
  <si>
    <t>- zábradlí bude provedeno jako dvoumadlové ocelové zábradlí výšky 1,10 m, kotvené do povrchu palisádových prvků chemickými kotvami prostřednictvím šroubů M10 přes patní plech rozměrů 150/100/10 mm. Horní madlo zábradlí bude průběžné a spolu se sloupky a dolními madly bude provedeno z ocelové hladké kruhové bezešvé trubky TR44,5x3. Zábradlí bude tvořeno 2 ks – dílci, které budou spojeny prostřednictvím spojek tvořených hladkou kruhovou bezešvou trubkou TR38x3 mm</t>
  </si>
  <si>
    <t>- zábradlí provedeno z oceli EN 10025 S235JRG2, bez nátěru. Pro výrobu a montáž zábradlí platí ČSN 73 2601, ČSN 73 2603, ČSN 73 2611 a TKP 19.</t>
  </si>
  <si>
    <t>- ocelové zábradlí se očistí otryskáním na stupeň Sa 2,5 dle normy ČSN EN ISO 8501-1 a opatří se pozinkováním ponorem v lázni z roztaveného zinku bez odstřeďování dle ČSN EN ISO 1461 v tloušťce 85 µm na všech částech zábradlí.</t>
  </si>
  <si>
    <t>767162250R00</t>
  </si>
  <si>
    <t>Montáž zábradlí z profilů na konstrukci nad 60kg</t>
  </si>
  <si>
    <t>- montáž silničního zábradlí</t>
  </si>
  <si>
    <t>915721121R00</t>
  </si>
  <si>
    <t>Vodorovné značení stopčar,zeber atd.plastem,nehluč</t>
  </si>
  <si>
    <t>- V7a - provedena z plastických materiálů, vodící pásy přechodu</t>
  </si>
  <si>
    <t>- VDZ na silnici I/45, vše se strukturálním provedením typ II</t>
  </si>
  <si>
    <t>V7a : 7*0,5*4,0+0,03*7,80*6</t>
  </si>
  <si>
    <t>V4 (0,250) : (7,50*2+39,50+4,50)*0,25</t>
  </si>
  <si>
    <t>V2b (0,250) : 36,0*0,5*0,25</t>
  </si>
  <si>
    <t>V2a (0,125) : 36,50*0,67*0,125</t>
  </si>
  <si>
    <t>V1a (0,125) : (7,50+4,50)*0,125</t>
  </si>
  <si>
    <t>915721111R00</t>
  </si>
  <si>
    <t>Vodorovné značení střík.barvou stopčar,zeber atd.</t>
  </si>
  <si>
    <t>- VDZ na silnici III/4513, typu I v hladkém provedení</t>
  </si>
  <si>
    <t>V4 (0,125) : 11,50*0,125</t>
  </si>
  <si>
    <t>V2b (0,125) : 17,50*0,125*0,5</t>
  </si>
  <si>
    <t>915729111R00</t>
  </si>
  <si>
    <t>Příplatek za reflexní úpravu stopčar, zeber atd.</t>
  </si>
  <si>
    <t>- reflexní úprava VDZ</t>
  </si>
  <si>
    <t>39,21087+2,53125</t>
  </si>
  <si>
    <t>963042819R00</t>
  </si>
  <si>
    <t>Bourání schodišťových stupňů betonových</t>
  </si>
  <si>
    <t>- bourání stávajícího schodiště vč. všech souvisejích konstrukcí</t>
  </si>
  <si>
    <t>0,60*8</t>
  </si>
  <si>
    <t>711132311R00</t>
  </si>
  <si>
    <t>Prov. izolace nopovou fólií svisle, vč.uchyc.prvků</t>
  </si>
  <si>
    <t>- nopová fólie v prostoru palisád - práce</t>
  </si>
  <si>
    <t>11,20*1,0</t>
  </si>
  <si>
    <t>28323140R</t>
  </si>
  <si>
    <t>Fólie nopová tl. 0,6 mm  1,0x20 m</t>
  </si>
  <si>
    <t>- nopová fólie v prostoru palisád - materiál</t>
  </si>
  <si>
    <t>- 15% ztratné</t>
  </si>
  <si>
    <t>11,20*1,0*1,15</t>
  </si>
  <si>
    <t>743Z11OA0</t>
  </si>
  <si>
    <t>Demontáž osvětlovacího stožáru uličního výšky do 15,0 m</t>
  </si>
  <si>
    <t>- demontáž stávajícího sloupu VO, vč. vybourání patky atd.</t>
  </si>
  <si>
    <t>- položka zarhnuje i odvoz materiálu dle pokynů správce VO v Bruntále (TS Bruntál) popř. na skládku / do sběrny a poplatek za skládku (vzd. do 17,0 km)</t>
  </si>
  <si>
    <t>998225111R00</t>
  </si>
  <si>
    <t>Přesun hmot, pozemní komunikace, kryt živičný</t>
  </si>
  <si>
    <t>162201102R00</t>
  </si>
  <si>
    <t>Vodorovné přemístění výkopku z hor.1-4 do 50 m</t>
  </si>
  <si>
    <t>- přemístění výkopku na meziskládku pro další použití na stavbě</t>
  </si>
  <si>
    <t>zpětné využití : 7,1335+0,75+1,6625+5,3040+1,3950</t>
  </si>
  <si>
    <t>162301102R00</t>
  </si>
  <si>
    <t>Vodorovné přemístění výkopku z hor.1-4 do 1000 m</t>
  </si>
  <si>
    <t>- přemístění nevyužitého výkopku na skládku</t>
  </si>
  <si>
    <t>odkopávky : 26,2495</t>
  </si>
  <si>
    <t>hloubení rýh : 6,222</t>
  </si>
  <si>
    <t>hloubení jam : 7,80</t>
  </si>
  <si>
    <t>ruční výkop, bude prováděno dle nutnosti zjištěné v rámci stavby po odsouhlasení prací investorem akce : 22,95</t>
  </si>
  <si>
    <t>- odečet zpětného využití : -16,245</t>
  </si>
  <si>
    <t>162701109R00</t>
  </si>
  <si>
    <t>Příplatek k vod. přemístění hor.1-4 za další 1 km</t>
  </si>
  <si>
    <t>- odvoz nevyužitého výkopku na skládku do Horního Benešova - 17,0 km</t>
  </si>
  <si>
    <t>46,9765*16</t>
  </si>
  <si>
    <t>979083112R00</t>
  </si>
  <si>
    <t>Vodorovné přemístění suti na skládku do 1000 m</t>
  </si>
  <si>
    <t>- přemístění suti na 1000 m</t>
  </si>
  <si>
    <t>betonová dlažba - zůstane na stavbě : 12,30*0,06*2,5</t>
  </si>
  <si>
    <t>betonová dlažba - odvoz : (15,20-12,30)*0,06*2,5</t>
  </si>
  <si>
    <t>vybourané obruby silniční - zůstane na stavbě : 6,0*0,25*0,20*2,85+15,0*0,12*0,20*2,85</t>
  </si>
  <si>
    <t>podklad tl. 20 cm : 18,24*0,20*2,20</t>
  </si>
  <si>
    <t>podklad tl. 35 cm : 30,12*0,35*2,2</t>
  </si>
  <si>
    <t>vybouraný asf. povrch tl. 100 mm : 25,10*0,10*2,50</t>
  </si>
  <si>
    <t>podklad tl. 25 cm : 12,40*0,25*2,20</t>
  </si>
  <si>
    <t>odstraněné betonové konstrukce - schodiště : 8*0,30*0,30*0,60*2,50</t>
  </si>
  <si>
    <t>979082219R00</t>
  </si>
  <si>
    <t>Příplatek za dopravu suti po suchu za další 1 km</t>
  </si>
  <si>
    <t>- odvoz na skládku do Horního Benešova vzd. 17,0 km</t>
  </si>
  <si>
    <t>betonová dlažba - odvoz : (15,20-12,30)*0,06*2,5*16</t>
  </si>
  <si>
    <t>podklad tl. 20 cm : 18,24*0,20*2,20*16</t>
  </si>
  <si>
    <t>podklad tl. 35 cm : 30,12*0,35*2,2*16</t>
  </si>
  <si>
    <t>vybouraný asf. povrch tl. 100 mm : 25,10*0,10*2,50*16</t>
  </si>
  <si>
    <t>podklad tl. 25 cm : 12,40*0,25*2,20*16</t>
  </si>
  <si>
    <t>odstraněné betonové konstrukce - schodiště : 8*0,30*0,30*0,60*2,50*16</t>
  </si>
  <si>
    <t>979990001R00</t>
  </si>
  <si>
    <t>Poplatek za uložení stavební suti</t>
  </si>
  <si>
    <t>- uložení vybouraného materiálu vč. případného polatku za skládku typ S-OO (ostatní odpad),</t>
  </si>
  <si>
    <t>- uložení pouze na skládku nebo recyklační dvůr s oprávněním</t>
  </si>
  <si>
    <t>výkopek : 46,9765*2,0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</si>
</sst>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0" fillId="5" borderId="22" xfId="0" applyFill="1" applyBorder="1" applyAlignment="1">
      <alignment wrapTex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9" fontId="0" fillId="5" borderId="36" xfId="0" applyNumberFormat="1" applyFill="1" applyBorder="1"/>
    <xf numFmtId="0" fontId="0" fillId="5" borderId="36" xfId="0" applyFill="1" applyBorder="1" applyAlignment="1">
      <alignment horizontal="center"/>
    </xf>
    <xf numFmtId="0" fontId="0" fillId="5" borderId="36" xfId="0" applyFill="1" applyBorder="1"/>
    <xf numFmtId="0" fontId="0" fillId="5" borderId="34" xfId="0" applyFill="1" applyBorder="1"/>
    <xf numFmtId="49" fontId="0" fillId="0" borderId="0" xfId="0" applyNumberFormat="1" applyBorder="1" applyAlignment="1">
      <alignment vertical="top"/>
    </xf>
    <xf numFmtId="0" fontId="0" fillId="0" borderId="0" xfId="0" applyBorder="1" applyAlignment="1">
      <alignment horizontal="center" vertical="top"/>
    </xf>
    <xf numFmtId="164" fontId="0" fillId="0" borderId="0" xfId="0" applyNumberFormat="1" applyBorder="1" applyAlignment="1">
      <alignment vertical="top"/>
    </xf>
    <xf numFmtId="4" fontId="0" fillId="0" borderId="0" xfId="0" applyNumberFormat="1" applyBorder="1" applyAlignment="1">
      <alignment vertical="top"/>
    </xf>
    <xf numFmtId="4" fontId="0" fillId="0" borderId="46" xfId="0" applyNumberFormat="1" applyBorder="1" applyAlignment="1">
      <alignment vertical="top"/>
    </xf>
    <xf numFmtId="4" fontId="17" fillId="0" borderId="46" xfId="0" applyNumberFormat="1" applyFont="1" applyBorder="1" applyAlignment="1">
      <alignment vertical="top" shrinkToFit="1"/>
    </xf>
    <xf numFmtId="49" fontId="0" fillId="0" borderId="6" xfId="0" applyNumberFormat="1" applyBorder="1" applyAlignment="1">
      <alignment horizontal="left" vertical="top" wrapText="1"/>
    </xf>
    <xf numFmtId="0" fontId="0" fillId="0" borderId="6" xfId="0" applyBorder="1" applyAlignment="1">
      <alignment horizontal="center" vertical="top"/>
    </xf>
    <xf numFmtId="0" fontId="0" fillId="0" borderId="6" xfId="0" applyBorder="1" applyAlignment="1">
      <alignment vertical="top"/>
    </xf>
    <xf numFmtId="0" fontId="0" fillId="0" borderId="47" xfId="0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46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file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11" t="s">
        <v>39</v>
      </c>
      <c r="B2" s="211"/>
      <c r="C2" s="211"/>
      <c r="D2" s="211"/>
      <c r="E2" s="211"/>
      <c r="F2" s="211"/>
      <c r="G2" s="211"/>
    </row>
  </sheetData>
  <sheetProtection algorithmName="SHA-512" hashValue="CewLgjlLTF4i+fBCbWqciT/d9lPG1IVNhiroCKYarJXUnINJXw76GjDjY6HMnLJNSA8dW8xCBKLmcdxzHMsV3Q==" saltValue="Z0XUemiPKVG4mL8dAmWyJ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12" t="s">
        <v>41</v>
      </c>
      <c r="C1" s="213"/>
      <c r="D1" s="213"/>
      <c r="E1" s="213"/>
      <c r="F1" s="213"/>
      <c r="G1" s="213"/>
      <c r="H1" s="213"/>
      <c r="I1" s="213"/>
      <c r="J1" s="214"/>
    </row>
    <row r="2" spans="1:15" ht="36" customHeight="1" x14ac:dyDescent="0.2">
      <c r="A2" s="2"/>
      <c r="B2" s="76" t="s">
        <v>22</v>
      </c>
      <c r="C2" s="77"/>
      <c r="D2" s="78" t="s">
        <v>43</v>
      </c>
      <c r="E2" s="221" t="s">
        <v>44</v>
      </c>
      <c r="F2" s="222"/>
      <c r="G2" s="222"/>
      <c r="H2" s="222"/>
      <c r="I2" s="222"/>
      <c r="J2" s="223"/>
      <c r="O2" s="1"/>
    </row>
    <row r="3" spans="1:15" ht="27" hidden="1" customHeight="1" x14ac:dyDescent="0.2">
      <c r="A3" s="2"/>
      <c r="B3" s="79"/>
      <c r="C3" s="77"/>
      <c r="D3" s="80"/>
      <c r="E3" s="224"/>
      <c r="F3" s="225"/>
      <c r="G3" s="225"/>
      <c r="H3" s="225"/>
      <c r="I3" s="225"/>
      <c r="J3" s="226"/>
    </row>
    <row r="4" spans="1:15" ht="23.25" customHeight="1" x14ac:dyDescent="0.2">
      <c r="A4" s="2"/>
      <c r="B4" s="81"/>
      <c r="C4" s="82"/>
      <c r="D4" s="83"/>
      <c r="E4" s="234"/>
      <c r="F4" s="234"/>
      <c r="G4" s="234"/>
      <c r="H4" s="234"/>
      <c r="I4" s="234"/>
      <c r="J4" s="235"/>
    </row>
    <row r="5" spans="1:15" ht="24" customHeight="1" x14ac:dyDescent="0.2">
      <c r="A5" s="2"/>
      <c r="B5" s="31" t="s">
        <v>42</v>
      </c>
      <c r="D5" s="238" t="s">
        <v>45</v>
      </c>
      <c r="E5" s="239"/>
      <c r="F5" s="239"/>
      <c r="G5" s="239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40" t="s">
        <v>46</v>
      </c>
      <c r="E6" s="241"/>
      <c r="F6" s="241"/>
      <c r="G6" s="24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84" t="s">
        <v>48</v>
      </c>
      <c r="E7" s="242" t="s">
        <v>47</v>
      </c>
      <c r="F7" s="243"/>
      <c r="G7" s="24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8"/>
      <c r="E11" s="228"/>
      <c r="F11" s="228"/>
      <c r="G11" s="228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33"/>
      <c r="E12" s="233"/>
      <c r="F12" s="233"/>
      <c r="G12" s="233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36"/>
      <c r="F13" s="237"/>
      <c r="G13" s="23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27"/>
      <c r="F15" s="227"/>
      <c r="G15" s="229"/>
      <c r="H15" s="229"/>
      <c r="I15" s="229" t="s">
        <v>29</v>
      </c>
      <c r="J15" s="230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18"/>
      <c r="F16" s="219"/>
      <c r="G16" s="218"/>
      <c r="H16" s="219"/>
      <c r="I16" s="218">
        <f>SUMIF(F52:F63,A16,I52:I63)+SUMIF(F52:F63,"PSU",I52:I63)</f>
        <v>0</v>
      </c>
      <c r="J16" s="220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18"/>
      <c r="F17" s="219"/>
      <c r="G17" s="218"/>
      <c r="H17" s="219"/>
      <c r="I17" s="218">
        <f>SUMIF(F52:F63,A17,I52:I63)</f>
        <v>0</v>
      </c>
      <c r="J17" s="220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18"/>
      <c r="F18" s="219"/>
      <c r="G18" s="218"/>
      <c r="H18" s="219"/>
      <c r="I18" s="218">
        <f>SUMIF(F52:F63,A18,I52:I63)</f>
        <v>0</v>
      </c>
      <c r="J18" s="220"/>
    </row>
    <row r="19" spans="1:10" ht="23.25" customHeight="1" x14ac:dyDescent="0.2">
      <c r="A19" s="144" t="s">
        <v>84</v>
      </c>
      <c r="B19" s="38" t="s">
        <v>27</v>
      </c>
      <c r="C19" s="62"/>
      <c r="D19" s="63"/>
      <c r="E19" s="218"/>
      <c r="F19" s="219"/>
      <c r="G19" s="218"/>
      <c r="H19" s="219"/>
      <c r="I19" s="218">
        <f>SUMIF(F52:F63,A19,I52:I63)</f>
        <v>0</v>
      </c>
      <c r="J19" s="220"/>
    </row>
    <row r="20" spans="1:10" ht="23.25" customHeight="1" x14ac:dyDescent="0.2">
      <c r="A20" s="144" t="s">
        <v>85</v>
      </c>
      <c r="B20" s="38" t="s">
        <v>28</v>
      </c>
      <c r="C20" s="62"/>
      <c r="D20" s="63"/>
      <c r="E20" s="218"/>
      <c r="F20" s="219"/>
      <c r="G20" s="218"/>
      <c r="H20" s="219"/>
      <c r="I20" s="218">
        <f>SUMIF(F52:F63,A20,I52:I63)</f>
        <v>0</v>
      </c>
      <c r="J20" s="220"/>
    </row>
    <row r="21" spans="1:10" ht="23.25" customHeight="1" x14ac:dyDescent="0.2">
      <c r="A21" s="2"/>
      <c r="B21" s="48" t="s">
        <v>29</v>
      </c>
      <c r="C21" s="64"/>
      <c r="D21" s="65"/>
      <c r="E21" s="231"/>
      <c r="F21" s="232"/>
      <c r="G21" s="231"/>
      <c r="H21" s="232"/>
      <c r="I21" s="231">
        <f>SUM(I16:J20)</f>
        <v>0</v>
      </c>
      <c r="J21" s="24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47">
        <f>ZakladDPHSniVypocet</f>
        <v>0</v>
      </c>
      <c r="H23" s="248"/>
      <c r="I23" s="24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45">
        <f>I23*E23/100</f>
        <v>0</v>
      </c>
      <c r="H24" s="246"/>
      <c r="I24" s="24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47">
        <f>ZakladDPHZaklVypocet</f>
        <v>0</v>
      </c>
      <c r="H25" s="248"/>
      <c r="I25" s="24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15">
        <f>I25*E25/100</f>
        <v>0</v>
      </c>
      <c r="H26" s="216"/>
      <c r="I26" s="216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17">
        <f>CenaCelkemBezDPH-(ZakladDPHSni+ZakladDPHZakl)</f>
        <v>0</v>
      </c>
      <c r="H27" s="217"/>
      <c r="I27" s="217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8" t="s">
        <v>23</v>
      </c>
      <c r="C28" s="119"/>
      <c r="D28" s="119"/>
      <c r="E28" s="120"/>
      <c r="F28" s="121"/>
      <c r="G28" s="251">
        <f>A27</f>
        <v>0</v>
      </c>
      <c r="H28" s="251"/>
      <c r="I28" s="251"/>
      <c r="J28" s="122" t="str">
        <f t="shared" si="0"/>
        <v>CZK</v>
      </c>
    </row>
    <row r="29" spans="1:10" ht="27.75" hidden="1" customHeight="1" thickBot="1" x14ac:dyDescent="0.25">
      <c r="A29" s="2"/>
      <c r="B29" s="118" t="s">
        <v>35</v>
      </c>
      <c r="C29" s="123"/>
      <c r="D29" s="123"/>
      <c r="E29" s="123"/>
      <c r="F29" s="124"/>
      <c r="G29" s="250">
        <f>ZakladDPHSni+DPHSni+ZakladDPHZakl+DPHZakl+Zaokrouhleni</f>
        <v>0</v>
      </c>
      <c r="H29" s="250"/>
      <c r="I29" s="250"/>
      <c r="J29" s="125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52"/>
      <c r="E34" s="253"/>
      <c r="G34" s="254"/>
      <c r="H34" s="255"/>
      <c r="I34" s="255"/>
      <c r="J34" s="25"/>
    </row>
    <row r="35" spans="1:10" ht="12.75" customHeight="1" x14ac:dyDescent="0.2">
      <c r="A35" s="2"/>
      <c r="B35" s="2"/>
      <c r="D35" s="244" t="s">
        <v>2</v>
      </c>
      <c r="E35" s="24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9" t="s">
        <v>1</v>
      </c>
      <c r="J38" s="100" t="s">
        <v>0</v>
      </c>
    </row>
    <row r="39" spans="1:10" ht="25.5" hidden="1" customHeight="1" x14ac:dyDescent="0.2">
      <c r="A39" s="90">
        <v>1</v>
      </c>
      <c r="B39" s="101" t="s">
        <v>50</v>
      </c>
      <c r="C39" s="256"/>
      <c r="D39" s="256"/>
      <c r="E39" s="256"/>
      <c r="F39" s="102">
        <f>'000 001 Pol'!AE32+'001 001 Pol'!AE333</f>
        <v>0</v>
      </c>
      <c r="G39" s="103">
        <f>'000 001 Pol'!AF32+'001 001 Pol'!AF333</f>
        <v>0</v>
      </c>
      <c r="H39" s="104"/>
      <c r="I39" s="105">
        <f>F39+G39+H39</f>
        <v>0</v>
      </c>
      <c r="J39" s="106" t="str">
        <f>IF(CenaCelkemVypocet=0,"",I39/CenaCelkemVypocet*100)</f>
        <v/>
      </c>
    </row>
    <row r="40" spans="1:10" ht="25.5" customHeight="1" x14ac:dyDescent="0.2">
      <c r="A40" s="90">
        <v>2</v>
      </c>
      <c r="B40" s="107"/>
      <c r="C40" s="257" t="s">
        <v>51</v>
      </c>
      <c r="D40" s="257"/>
      <c r="E40" s="257"/>
      <c r="F40" s="108"/>
      <c r="G40" s="109"/>
      <c r="H40" s="109"/>
      <c r="I40" s="110"/>
      <c r="J40" s="111"/>
    </row>
    <row r="41" spans="1:10" ht="25.5" customHeight="1" x14ac:dyDescent="0.2">
      <c r="A41" s="90">
        <v>2</v>
      </c>
      <c r="B41" s="107" t="s">
        <v>52</v>
      </c>
      <c r="C41" s="257" t="s">
        <v>53</v>
      </c>
      <c r="D41" s="257"/>
      <c r="E41" s="257"/>
      <c r="F41" s="108">
        <f>'000 001 Pol'!AE32</f>
        <v>0</v>
      </c>
      <c r="G41" s="109">
        <f>'000 001 Pol'!AF32</f>
        <v>0</v>
      </c>
      <c r="H41" s="109"/>
      <c r="I41" s="110">
        <f>F41+G41+H41</f>
        <v>0</v>
      </c>
      <c r="J41" s="111" t="str">
        <f>IF(CenaCelkemVypocet=0,"",I41/CenaCelkemVypocet*100)</f>
        <v/>
      </c>
    </row>
    <row r="42" spans="1:10" ht="25.5" customHeight="1" x14ac:dyDescent="0.2">
      <c r="A42" s="90">
        <v>3</v>
      </c>
      <c r="B42" s="112" t="s">
        <v>54</v>
      </c>
      <c r="C42" s="256" t="s">
        <v>55</v>
      </c>
      <c r="D42" s="256"/>
      <c r="E42" s="256"/>
      <c r="F42" s="113">
        <f>'000 001 Pol'!AE32</f>
        <v>0</v>
      </c>
      <c r="G42" s="104">
        <f>'000 001 Pol'!AF32</f>
        <v>0</v>
      </c>
      <c r="H42" s="104"/>
      <c r="I42" s="105">
        <f>F42+G42+H42</f>
        <v>0</v>
      </c>
      <c r="J42" s="106" t="str">
        <f>IF(CenaCelkemVypocet=0,"",I42/CenaCelkemVypocet*100)</f>
        <v/>
      </c>
    </row>
    <row r="43" spans="1:10" ht="25.5" customHeight="1" x14ac:dyDescent="0.2">
      <c r="A43" s="90">
        <v>2</v>
      </c>
      <c r="B43" s="107" t="s">
        <v>54</v>
      </c>
      <c r="C43" s="257" t="s">
        <v>56</v>
      </c>
      <c r="D43" s="257"/>
      <c r="E43" s="257"/>
      <c r="F43" s="108">
        <f>'001 001 Pol'!AE333</f>
        <v>0</v>
      </c>
      <c r="G43" s="109">
        <f>'001 001 Pol'!AF333</f>
        <v>0</v>
      </c>
      <c r="H43" s="109"/>
      <c r="I43" s="110">
        <f>F43+G43+H43</f>
        <v>0</v>
      </c>
      <c r="J43" s="111" t="str">
        <f>IF(CenaCelkemVypocet=0,"",I43/CenaCelkemVypocet*100)</f>
        <v/>
      </c>
    </row>
    <row r="44" spans="1:10" ht="25.5" customHeight="1" x14ac:dyDescent="0.2">
      <c r="A44" s="90">
        <v>3</v>
      </c>
      <c r="B44" s="112" t="s">
        <v>54</v>
      </c>
      <c r="C44" s="256" t="s">
        <v>55</v>
      </c>
      <c r="D44" s="256"/>
      <c r="E44" s="256"/>
      <c r="F44" s="113">
        <f>'001 001 Pol'!AE333</f>
        <v>0</v>
      </c>
      <c r="G44" s="104">
        <f>'001 001 Pol'!AF333</f>
        <v>0</v>
      </c>
      <c r="H44" s="104"/>
      <c r="I44" s="105">
        <f>F44+G44+H44</f>
        <v>0</v>
      </c>
      <c r="J44" s="106" t="str">
        <f>IF(CenaCelkemVypocet=0,"",I44/CenaCelkemVypocet*100)</f>
        <v/>
      </c>
    </row>
    <row r="45" spans="1:10" ht="25.5" customHeight="1" x14ac:dyDescent="0.2">
      <c r="A45" s="90"/>
      <c r="B45" s="258" t="s">
        <v>57</v>
      </c>
      <c r="C45" s="259"/>
      <c r="D45" s="259"/>
      <c r="E45" s="259"/>
      <c r="F45" s="114">
        <f>SUMIF(A39:A44,"=1",F39:F44)</f>
        <v>0</v>
      </c>
      <c r="G45" s="115">
        <f>SUMIF(A39:A44,"=1",G39:G44)</f>
        <v>0</v>
      </c>
      <c r="H45" s="115">
        <f>SUMIF(A39:A44,"=1",H39:H44)</f>
        <v>0</v>
      </c>
      <c r="I45" s="116">
        <f>SUMIF(A39:A44,"=1",I39:I44)</f>
        <v>0</v>
      </c>
      <c r="J45" s="117">
        <f>SUMIF(A39:A44,"=1",J39:J44)</f>
        <v>0</v>
      </c>
    </row>
    <row r="49" spans="1:10" ht="15.75" x14ac:dyDescent="0.25">
      <c r="B49" s="126" t="s">
        <v>59</v>
      </c>
    </row>
    <row r="51" spans="1:10" ht="25.5" customHeight="1" x14ac:dyDescent="0.2">
      <c r="A51" s="128"/>
      <c r="B51" s="131" t="s">
        <v>17</v>
      </c>
      <c r="C51" s="131" t="s">
        <v>5</v>
      </c>
      <c r="D51" s="132"/>
      <c r="E51" s="132"/>
      <c r="F51" s="133" t="s">
        <v>60</v>
      </c>
      <c r="G51" s="133"/>
      <c r="H51" s="133"/>
      <c r="I51" s="133" t="s">
        <v>29</v>
      </c>
      <c r="J51" s="133" t="s">
        <v>0</v>
      </c>
    </row>
    <row r="52" spans="1:10" ht="36.75" customHeight="1" x14ac:dyDescent="0.2">
      <c r="A52" s="129"/>
      <c r="B52" s="134" t="s">
        <v>61</v>
      </c>
      <c r="C52" s="260" t="s">
        <v>62</v>
      </c>
      <c r="D52" s="261"/>
      <c r="E52" s="261"/>
      <c r="F52" s="140" t="s">
        <v>24</v>
      </c>
      <c r="G52" s="141"/>
      <c r="H52" s="141"/>
      <c r="I52" s="141">
        <f>'001 001 Pol'!G8</f>
        <v>0</v>
      </c>
      <c r="J52" s="138" t="str">
        <f>IF(I64=0,"",I52/I64*100)</f>
        <v/>
      </c>
    </row>
    <row r="53" spans="1:10" ht="36.75" customHeight="1" x14ac:dyDescent="0.2">
      <c r="A53" s="129"/>
      <c r="B53" s="134" t="s">
        <v>63</v>
      </c>
      <c r="C53" s="260" t="s">
        <v>53</v>
      </c>
      <c r="D53" s="261"/>
      <c r="E53" s="261"/>
      <c r="F53" s="140" t="s">
        <v>24</v>
      </c>
      <c r="G53" s="141"/>
      <c r="H53" s="141"/>
      <c r="I53" s="141">
        <f>'000 001 Pol'!G8</f>
        <v>0</v>
      </c>
      <c r="J53" s="138" t="str">
        <f>IF(I64=0,"",I53/I64*100)</f>
        <v/>
      </c>
    </row>
    <row r="54" spans="1:10" ht="36.75" customHeight="1" x14ac:dyDescent="0.2">
      <c r="A54" s="129"/>
      <c r="B54" s="134" t="s">
        <v>64</v>
      </c>
      <c r="C54" s="260" t="s">
        <v>65</v>
      </c>
      <c r="D54" s="261"/>
      <c r="E54" s="261"/>
      <c r="F54" s="140" t="s">
        <v>24</v>
      </c>
      <c r="G54" s="141"/>
      <c r="H54" s="141"/>
      <c r="I54" s="141">
        <f>'001 001 Pol'!G103</f>
        <v>0</v>
      </c>
      <c r="J54" s="138" t="str">
        <f>IF(I64=0,"",I54/I64*100)</f>
        <v/>
      </c>
    </row>
    <row r="55" spans="1:10" ht="36.75" customHeight="1" x14ac:dyDescent="0.2">
      <c r="A55" s="129"/>
      <c r="B55" s="134" t="s">
        <v>66</v>
      </c>
      <c r="C55" s="260" t="s">
        <v>67</v>
      </c>
      <c r="D55" s="261"/>
      <c r="E55" s="261"/>
      <c r="F55" s="140" t="s">
        <v>24</v>
      </c>
      <c r="G55" s="141"/>
      <c r="H55" s="141"/>
      <c r="I55" s="141">
        <f>'001 001 Pol'!G113</f>
        <v>0</v>
      </c>
      <c r="J55" s="138" t="str">
        <f>IF(I64=0,"",I55/I64*100)</f>
        <v/>
      </c>
    </row>
    <row r="56" spans="1:10" ht="36.75" customHeight="1" x14ac:dyDescent="0.2">
      <c r="A56" s="129"/>
      <c r="B56" s="134" t="s">
        <v>43</v>
      </c>
      <c r="C56" s="260" t="s">
        <v>68</v>
      </c>
      <c r="D56" s="261"/>
      <c r="E56" s="261"/>
      <c r="F56" s="140" t="s">
        <v>24</v>
      </c>
      <c r="G56" s="141"/>
      <c r="H56" s="141"/>
      <c r="I56" s="141">
        <f>'001 001 Pol'!G149</f>
        <v>0</v>
      </c>
      <c r="J56" s="138" t="str">
        <f>IF(I64=0,"",I56/I64*100)</f>
        <v/>
      </c>
    </row>
    <row r="57" spans="1:10" ht="36.75" customHeight="1" x14ac:dyDescent="0.2">
      <c r="A57" s="129"/>
      <c r="B57" s="134" t="s">
        <v>69</v>
      </c>
      <c r="C57" s="260" t="s">
        <v>70</v>
      </c>
      <c r="D57" s="261"/>
      <c r="E57" s="261"/>
      <c r="F57" s="140" t="s">
        <v>24</v>
      </c>
      <c r="G57" s="141"/>
      <c r="H57" s="141"/>
      <c r="I57" s="141">
        <f>'001 001 Pol'!G197</f>
        <v>0</v>
      </c>
      <c r="J57" s="138" t="str">
        <f>IF(I64=0,"",I57/I64*100)</f>
        <v/>
      </c>
    </row>
    <row r="58" spans="1:10" ht="36.75" customHeight="1" x14ac:dyDescent="0.2">
      <c r="A58" s="129"/>
      <c r="B58" s="134" t="s">
        <v>71</v>
      </c>
      <c r="C58" s="260" t="s">
        <v>72</v>
      </c>
      <c r="D58" s="261"/>
      <c r="E58" s="261"/>
      <c r="F58" s="140" t="s">
        <v>24</v>
      </c>
      <c r="G58" s="141"/>
      <c r="H58" s="141"/>
      <c r="I58" s="141">
        <f>'001 001 Pol'!G220</f>
        <v>0</v>
      </c>
      <c r="J58" s="138" t="str">
        <f>IF(I64=0,"",I58/I64*100)</f>
        <v/>
      </c>
    </row>
    <row r="59" spans="1:10" ht="36.75" customHeight="1" x14ac:dyDescent="0.2">
      <c r="A59" s="129"/>
      <c r="B59" s="134" t="s">
        <v>73</v>
      </c>
      <c r="C59" s="260" t="s">
        <v>74</v>
      </c>
      <c r="D59" s="261"/>
      <c r="E59" s="261"/>
      <c r="F59" s="140" t="s">
        <v>24</v>
      </c>
      <c r="G59" s="141"/>
      <c r="H59" s="141"/>
      <c r="I59" s="141">
        <f>'001 001 Pol'!G272</f>
        <v>0</v>
      </c>
      <c r="J59" s="138" t="str">
        <f>IF(I64=0,"",I59/I64*100)</f>
        <v/>
      </c>
    </row>
    <row r="60" spans="1:10" ht="36.75" customHeight="1" x14ac:dyDescent="0.2">
      <c r="A60" s="129"/>
      <c r="B60" s="134" t="s">
        <v>75</v>
      </c>
      <c r="C60" s="260" t="s">
        <v>76</v>
      </c>
      <c r="D60" s="261"/>
      <c r="E60" s="261"/>
      <c r="F60" s="140" t="s">
        <v>24</v>
      </c>
      <c r="G60" s="141"/>
      <c r="H60" s="141"/>
      <c r="I60" s="141">
        <f>'001 001 Pol'!G288</f>
        <v>0</v>
      </c>
      <c r="J60" s="138" t="str">
        <f>IF(I64=0,"",I60/I64*100)</f>
        <v/>
      </c>
    </row>
    <row r="61" spans="1:10" ht="36.75" customHeight="1" x14ac:dyDescent="0.2">
      <c r="A61" s="129"/>
      <c r="B61" s="134" t="s">
        <v>77</v>
      </c>
      <c r="C61" s="260" t="s">
        <v>78</v>
      </c>
      <c r="D61" s="261"/>
      <c r="E61" s="261"/>
      <c r="F61" s="140" t="s">
        <v>25</v>
      </c>
      <c r="G61" s="141"/>
      <c r="H61" s="141"/>
      <c r="I61" s="141">
        <f>'001 001 Pol'!G276</f>
        <v>0</v>
      </c>
      <c r="J61" s="138" t="str">
        <f>IF(I64=0,"",I61/I64*100)</f>
        <v/>
      </c>
    </row>
    <row r="62" spans="1:10" ht="36.75" customHeight="1" x14ac:dyDescent="0.2">
      <c r="A62" s="129"/>
      <c r="B62" s="134" t="s">
        <v>79</v>
      </c>
      <c r="C62" s="260" t="s">
        <v>80</v>
      </c>
      <c r="D62" s="261"/>
      <c r="E62" s="261"/>
      <c r="F62" s="140" t="s">
        <v>26</v>
      </c>
      <c r="G62" s="141"/>
      <c r="H62" s="141"/>
      <c r="I62" s="141">
        <f>'001 001 Pol'!G284</f>
        <v>0</v>
      </c>
      <c r="J62" s="138" t="str">
        <f>IF(I64=0,"",I62/I64*100)</f>
        <v/>
      </c>
    </row>
    <row r="63" spans="1:10" ht="36.75" customHeight="1" x14ac:dyDescent="0.2">
      <c r="A63" s="129"/>
      <c r="B63" s="134" t="s">
        <v>81</v>
      </c>
      <c r="C63" s="260" t="s">
        <v>82</v>
      </c>
      <c r="D63" s="261"/>
      <c r="E63" s="261"/>
      <c r="F63" s="140" t="s">
        <v>83</v>
      </c>
      <c r="G63" s="141"/>
      <c r="H63" s="141"/>
      <c r="I63" s="141">
        <f>'001 001 Pol'!G290</f>
        <v>0</v>
      </c>
      <c r="J63" s="138" t="str">
        <f>IF(I64=0,"",I63/I64*100)</f>
        <v/>
      </c>
    </row>
    <row r="64" spans="1:10" ht="25.5" customHeight="1" x14ac:dyDescent="0.2">
      <c r="A64" s="130"/>
      <c r="B64" s="135" t="s">
        <v>1</v>
      </c>
      <c r="C64" s="136"/>
      <c r="D64" s="137"/>
      <c r="E64" s="137"/>
      <c r="F64" s="142"/>
      <c r="G64" s="143"/>
      <c r="H64" s="143"/>
      <c r="I64" s="143">
        <f>SUM(I52:I63)</f>
        <v>0</v>
      </c>
      <c r="J64" s="139">
        <f>SUM(J52:J63)</f>
        <v>0</v>
      </c>
    </row>
    <row r="65" spans="6:10" x14ac:dyDescent="0.2">
      <c r="F65" s="88"/>
      <c r="G65" s="88"/>
      <c r="H65" s="88"/>
      <c r="I65" s="88"/>
      <c r="J65" s="89"/>
    </row>
    <row r="66" spans="6:10" x14ac:dyDescent="0.2">
      <c r="F66" s="88"/>
      <c r="G66" s="88"/>
      <c r="H66" s="88"/>
      <c r="I66" s="88"/>
      <c r="J66" s="89"/>
    </row>
    <row r="67" spans="6:10" x14ac:dyDescent="0.2">
      <c r="F67" s="88"/>
      <c r="G67" s="88"/>
      <c r="H67" s="88"/>
      <c r="I67" s="88"/>
      <c r="J67" s="89"/>
    </row>
  </sheetData>
  <sheetProtection algorithmName="SHA-512" hashValue="LEguQmquOYUVwNdAbWkrLQwHR3mmVb5ziiz6RVOXPTbhRSgwzNQr+tXbZdSGMwua7HZLR+yfjVHDdBYcMIxyqQ==" saltValue="4vccFjojYqDU8vVuOMBw1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2" t="s">
        <v>6</v>
      </c>
      <c r="B1" s="262"/>
      <c r="C1" s="263"/>
      <c r="D1" s="262"/>
      <c r="E1" s="262"/>
      <c r="F1" s="262"/>
      <c r="G1" s="262"/>
    </row>
    <row r="2" spans="1:7" ht="24.95" customHeight="1" x14ac:dyDescent="0.2">
      <c r="A2" s="50" t="s">
        <v>7</v>
      </c>
      <c r="B2" s="49"/>
      <c r="C2" s="264"/>
      <c r="D2" s="264"/>
      <c r="E2" s="264"/>
      <c r="F2" s="264"/>
      <c r="G2" s="265"/>
    </row>
    <row r="3" spans="1:7" ht="24.95" customHeight="1" x14ac:dyDescent="0.2">
      <c r="A3" s="50" t="s">
        <v>8</v>
      </c>
      <c r="B3" s="49"/>
      <c r="C3" s="264"/>
      <c r="D3" s="264"/>
      <c r="E3" s="264"/>
      <c r="F3" s="264"/>
      <c r="G3" s="265"/>
    </row>
    <row r="4" spans="1:7" ht="24.95" customHeight="1" x14ac:dyDescent="0.2">
      <c r="A4" s="50" t="s">
        <v>9</v>
      </c>
      <c r="B4" s="49"/>
      <c r="C4" s="264"/>
      <c r="D4" s="264"/>
      <c r="E4" s="264"/>
      <c r="F4" s="264"/>
      <c r="G4" s="265"/>
    </row>
    <row r="5" spans="1:7" x14ac:dyDescent="0.2">
      <c r="B5" s="4"/>
      <c r="C5" s="5"/>
      <c r="D5" s="6"/>
    </row>
  </sheetData>
  <sheetProtection algorithmName="SHA-512" hashValue="XX4x1vuewA8PAySUJCUxiqJQxvu0q5ZvPtzAfNkkpLiELIFhXqw4Onmu3lTKU4xM/wSXC0jxd9S11+iLqqs7Jg==" saltValue="0mdxAehbC5Glk1oM1R7Nk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Z23" sqref="Z23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hidden="1" customWidth="1"/>
    <col min="19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8" t="s">
        <v>86</v>
      </c>
      <c r="B1" s="268"/>
      <c r="C1" s="268"/>
      <c r="D1" s="268"/>
      <c r="E1" s="268"/>
      <c r="F1" s="268"/>
      <c r="G1" s="268"/>
      <c r="AG1" t="s">
        <v>87</v>
      </c>
    </row>
    <row r="2" spans="1:60" ht="24.95" customHeight="1" x14ac:dyDescent="0.2">
      <c r="A2" s="145" t="s">
        <v>7</v>
      </c>
      <c r="B2" s="49" t="s">
        <v>43</v>
      </c>
      <c r="C2" s="269" t="s">
        <v>44</v>
      </c>
      <c r="D2" s="270"/>
      <c r="E2" s="270"/>
      <c r="F2" s="270"/>
      <c r="G2" s="271"/>
      <c r="AG2" t="s">
        <v>88</v>
      </c>
    </row>
    <row r="3" spans="1:60" ht="24.95" customHeight="1" x14ac:dyDescent="0.2">
      <c r="A3" s="145" t="s">
        <v>8</v>
      </c>
      <c r="B3" s="49" t="s">
        <v>52</v>
      </c>
      <c r="C3" s="269" t="s">
        <v>53</v>
      </c>
      <c r="D3" s="270"/>
      <c r="E3" s="270"/>
      <c r="F3" s="270"/>
      <c r="G3" s="271"/>
      <c r="AC3" s="127" t="s">
        <v>88</v>
      </c>
      <c r="AG3" t="s">
        <v>89</v>
      </c>
    </row>
    <row r="4" spans="1:60" ht="24.95" customHeight="1" x14ac:dyDescent="0.2">
      <c r="A4" s="146" t="s">
        <v>9</v>
      </c>
      <c r="B4" s="147" t="s">
        <v>54</v>
      </c>
      <c r="C4" s="272" t="s">
        <v>55</v>
      </c>
      <c r="D4" s="273"/>
      <c r="E4" s="273"/>
      <c r="F4" s="273"/>
      <c r="G4" s="274"/>
      <c r="AG4" t="s">
        <v>90</v>
      </c>
    </row>
    <row r="5" spans="1:60" x14ac:dyDescent="0.2">
      <c r="D5" s="10"/>
    </row>
    <row r="6" spans="1:60" ht="38.25" x14ac:dyDescent="0.2">
      <c r="A6" s="149" t="s">
        <v>91</v>
      </c>
      <c r="B6" s="151" t="s">
        <v>92</v>
      </c>
      <c r="C6" s="151" t="s">
        <v>93</v>
      </c>
      <c r="D6" s="150" t="s">
        <v>94</v>
      </c>
      <c r="E6" s="149" t="s">
        <v>95</v>
      </c>
      <c r="F6" s="148" t="s">
        <v>96</v>
      </c>
      <c r="G6" s="149" t="s">
        <v>29</v>
      </c>
      <c r="H6" s="152" t="s">
        <v>30</v>
      </c>
      <c r="I6" s="152" t="s">
        <v>97</v>
      </c>
      <c r="J6" s="152" t="s">
        <v>31</v>
      </c>
      <c r="K6" s="152" t="s">
        <v>98</v>
      </c>
      <c r="L6" s="152" t="s">
        <v>99</v>
      </c>
      <c r="M6" s="152" t="s">
        <v>100</v>
      </c>
      <c r="N6" s="152" t="s">
        <v>101</v>
      </c>
      <c r="O6" s="152" t="s">
        <v>102</v>
      </c>
      <c r="P6" s="152" t="s">
        <v>103</v>
      </c>
      <c r="Q6" s="152" t="s">
        <v>104</v>
      </c>
      <c r="R6" s="152" t="s">
        <v>105</v>
      </c>
      <c r="S6" s="152" t="s">
        <v>106</v>
      </c>
      <c r="T6" s="152" t="s">
        <v>107</v>
      </c>
      <c r="U6" s="152" t="s">
        <v>108</v>
      </c>
      <c r="V6" s="152" t="s">
        <v>109</v>
      </c>
      <c r="W6" s="152" t="s">
        <v>110</v>
      </c>
      <c r="X6" s="152" t="s">
        <v>111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4" t="s">
        <v>112</v>
      </c>
      <c r="B8" s="165" t="s">
        <v>63</v>
      </c>
      <c r="C8" s="179" t="s">
        <v>53</v>
      </c>
      <c r="D8" s="166"/>
      <c r="E8" s="167"/>
      <c r="F8" s="168"/>
      <c r="G8" s="169">
        <f>SUMIF(AG9:AG30,"&lt;&gt;NOR",G9:G30)</f>
        <v>0</v>
      </c>
      <c r="H8" s="168"/>
      <c r="I8" s="168">
        <f>SUM(I9:I30)</f>
        <v>0</v>
      </c>
      <c r="J8" s="168"/>
      <c r="K8" s="168">
        <f>SUM(K9:K30)</f>
        <v>0</v>
      </c>
      <c r="L8" s="168"/>
      <c r="M8" s="168">
        <f>SUM(M9:M30)</f>
        <v>0</v>
      </c>
      <c r="N8" s="168"/>
      <c r="O8" s="168">
        <f>SUM(O9:O30)</f>
        <v>0</v>
      </c>
      <c r="P8" s="168"/>
      <c r="Q8" s="168">
        <f>SUM(Q9:Q30)</f>
        <v>0</v>
      </c>
      <c r="R8" s="168"/>
      <c r="S8" s="168"/>
      <c r="T8" s="169"/>
      <c r="U8" s="163"/>
      <c r="V8" s="163">
        <f>SUM(V9:V30)</f>
        <v>0</v>
      </c>
      <c r="W8" s="163"/>
      <c r="X8" s="163"/>
      <c r="AG8" t="s">
        <v>113</v>
      </c>
    </row>
    <row r="9" spans="1:60" outlineLevel="1" x14ac:dyDescent="0.2">
      <c r="A9" s="170">
        <v>1</v>
      </c>
      <c r="B9" s="171" t="s">
        <v>114</v>
      </c>
      <c r="C9" s="180" t="s">
        <v>115</v>
      </c>
      <c r="D9" s="172" t="s">
        <v>116</v>
      </c>
      <c r="E9" s="173">
        <v>1</v>
      </c>
      <c r="F9" s="174"/>
      <c r="G9" s="176">
        <f>ROUND(E9*F9,2)</f>
        <v>0</v>
      </c>
      <c r="H9" s="195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117</v>
      </c>
      <c r="T9" s="176" t="s">
        <v>118</v>
      </c>
      <c r="U9" s="162">
        <v>0</v>
      </c>
      <c r="V9" s="162">
        <f>ROUND(E9*U9,2)</f>
        <v>0</v>
      </c>
      <c r="W9" s="162"/>
      <c r="X9" s="162" t="s">
        <v>119</v>
      </c>
      <c r="Y9" s="153"/>
      <c r="Z9" s="153"/>
      <c r="AA9" s="153"/>
      <c r="AB9" s="153"/>
      <c r="AC9" s="153"/>
      <c r="AD9" s="153"/>
      <c r="AE9" s="153"/>
      <c r="AF9" s="153"/>
      <c r="AG9" s="153" t="s">
        <v>120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75" t="s">
        <v>121</v>
      </c>
      <c r="D10" s="276"/>
      <c r="E10" s="276"/>
      <c r="F10" s="276"/>
      <c r="G10" s="278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53"/>
      <c r="Z10" s="153"/>
      <c r="AA10" s="153"/>
      <c r="AB10" s="153"/>
      <c r="AC10" s="153"/>
      <c r="AD10" s="153"/>
      <c r="AE10" s="153"/>
      <c r="AF10" s="153"/>
      <c r="AG10" s="153" t="s">
        <v>122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70">
        <v>2</v>
      </c>
      <c r="B11" s="171" t="s">
        <v>123</v>
      </c>
      <c r="C11" s="180" t="s">
        <v>124</v>
      </c>
      <c r="D11" s="172" t="s">
        <v>116</v>
      </c>
      <c r="E11" s="173">
        <v>1</v>
      </c>
      <c r="F11" s="174"/>
      <c r="G11" s="176">
        <f>ROUND(E11*F11,2)</f>
        <v>0</v>
      </c>
      <c r="H11" s="195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0</v>
      </c>
      <c r="N11" s="175">
        <v>0</v>
      </c>
      <c r="O11" s="175">
        <f>ROUND(E11*N11,2)</f>
        <v>0</v>
      </c>
      <c r="P11" s="175">
        <v>0</v>
      </c>
      <c r="Q11" s="175">
        <f>ROUND(E11*P11,2)</f>
        <v>0</v>
      </c>
      <c r="R11" s="175"/>
      <c r="S11" s="175" t="s">
        <v>117</v>
      </c>
      <c r="T11" s="176" t="s">
        <v>118</v>
      </c>
      <c r="U11" s="162">
        <v>0</v>
      </c>
      <c r="V11" s="162">
        <f>ROUND(E11*U11,2)</f>
        <v>0</v>
      </c>
      <c r="W11" s="162"/>
      <c r="X11" s="162" t="s">
        <v>119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120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60"/>
      <c r="B12" s="161"/>
      <c r="C12" s="275" t="s">
        <v>125</v>
      </c>
      <c r="D12" s="276"/>
      <c r="E12" s="276"/>
      <c r="F12" s="276"/>
      <c r="G12" s="278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53"/>
      <c r="Z12" s="153"/>
      <c r="AA12" s="153"/>
      <c r="AB12" s="153"/>
      <c r="AC12" s="153"/>
      <c r="AD12" s="153"/>
      <c r="AE12" s="153"/>
      <c r="AF12" s="153"/>
      <c r="AG12" s="153" t="s">
        <v>122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0"/>
      <c r="B13" s="161"/>
      <c r="C13" s="266" t="s">
        <v>126</v>
      </c>
      <c r="D13" s="267"/>
      <c r="E13" s="267"/>
      <c r="F13" s="267"/>
      <c r="G13" s="277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53"/>
      <c r="Z13" s="153"/>
      <c r="AA13" s="153"/>
      <c r="AB13" s="153"/>
      <c r="AC13" s="153"/>
      <c r="AD13" s="153"/>
      <c r="AE13" s="153"/>
      <c r="AF13" s="153"/>
      <c r="AG13" s="153" t="s">
        <v>122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77" t="str">
        <f>C13</f>
        <v>- zajištění výkopů (zábradlí) a přístupů k objektům (lávky,  budou využity dle postupu výstavby vždy v dotčeném prostoru)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60"/>
      <c r="B14" s="161"/>
      <c r="C14" s="266" t="s">
        <v>127</v>
      </c>
      <c r="D14" s="267"/>
      <c r="E14" s="267"/>
      <c r="F14" s="267"/>
      <c r="G14" s="277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53"/>
      <c r="Z14" s="153"/>
      <c r="AA14" s="153"/>
      <c r="AB14" s="153"/>
      <c r="AC14" s="153"/>
      <c r="AD14" s="153"/>
      <c r="AE14" s="153"/>
      <c r="AF14" s="153"/>
      <c r="AG14" s="153" t="s">
        <v>122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266" t="s">
        <v>128</v>
      </c>
      <c r="D15" s="267"/>
      <c r="E15" s="267"/>
      <c r="F15" s="267"/>
      <c r="G15" s="277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53"/>
      <c r="Z15" s="153"/>
      <c r="AA15" s="153"/>
      <c r="AB15" s="153"/>
      <c r="AC15" s="153"/>
      <c r="AD15" s="153"/>
      <c r="AE15" s="153"/>
      <c r="AF15" s="153"/>
      <c r="AG15" s="153" t="s">
        <v>122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60"/>
      <c r="B16" s="161"/>
      <c r="C16" s="266" t="s">
        <v>129</v>
      </c>
      <c r="D16" s="267"/>
      <c r="E16" s="267"/>
      <c r="F16" s="267"/>
      <c r="G16" s="277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53"/>
      <c r="Z16" s="153"/>
      <c r="AA16" s="153"/>
      <c r="AB16" s="153"/>
      <c r="AC16" s="153"/>
      <c r="AD16" s="153"/>
      <c r="AE16" s="153"/>
      <c r="AF16" s="153"/>
      <c r="AG16" s="153" t="s">
        <v>122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266" t="s">
        <v>130</v>
      </c>
      <c r="D17" s="267"/>
      <c r="E17" s="267"/>
      <c r="F17" s="267"/>
      <c r="G17" s="277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53"/>
      <c r="Z17" s="153"/>
      <c r="AA17" s="153"/>
      <c r="AB17" s="153"/>
      <c r="AC17" s="153"/>
      <c r="AD17" s="153"/>
      <c r="AE17" s="153"/>
      <c r="AF17" s="153"/>
      <c r="AG17" s="153" t="s">
        <v>122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60"/>
      <c r="B18" s="161"/>
      <c r="C18" s="266" t="s">
        <v>131</v>
      </c>
      <c r="D18" s="267"/>
      <c r="E18" s="267"/>
      <c r="F18" s="267"/>
      <c r="G18" s="277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53"/>
      <c r="Z18" s="153"/>
      <c r="AA18" s="153"/>
      <c r="AB18" s="153"/>
      <c r="AC18" s="153"/>
      <c r="AD18" s="153"/>
      <c r="AE18" s="153"/>
      <c r="AF18" s="153"/>
      <c r="AG18" s="153" t="s">
        <v>122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77" t="str">
        <f>C18</f>
        <v>- fotodokumentace stavby (průběžné provedení dle postupu výstavby, vždy při provedení nových konstrukcí - pro průkaznost jejich provedení a po dokončení stavby)</v>
      </c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70">
        <v>3</v>
      </c>
      <c r="B19" s="171" t="s">
        <v>132</v>
      </c>
      <c r="C19" s="180" t="s">
        <v>133</v>
      </c>
      <c r="D19" s="172" t="s">
        <v>116</v>
      </c>
      <c r="E19" s="173">
        <v>1</v>
      </c>
      <c r="F19" s="174"/>
      <c r="G19" s="176">
        <f>ROUND(E19*F19,2)</f>
        <v>0</v>
      </c>
      <c r="H19" s="195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5"/>
      <c r="S19" s="175" t="s">
        <v>117</v>
      </c>
      <c r="T19" s="176" t="s">
        <v>118</v>
      </c>
      <c r="U19" s="162">
        <v>0</v>
      </c>
      <c r="V19" s="162">
        <f>ROUND(E19*U19,2)</f>
        <v>0</v>
      </c>
      <c r="W19" s="162"/>
      <c r="X19" s="162" t="s">
        <v>119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120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60"/>
      <c r="B20" s="161"/>
      <c r="C20" s="275" t="s">
        <v>134</v>
      </c>
      <c r="D20" s="276"/>
      <c r="E20" s="276"/>
      <c r="F20" s="276"/>
      <c r="G20" s="278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53"/>
      <c r="Z20" s="153"/>
      <c r="AA20" s="153"/>
      <c r="AB20" s="153"/>
      <c r="AC20" s="153"/>
      <c r="AD20" s="153"/>
      <c r="AE20" s="153"/>
      <c r="AF20" s="153"/>
      <c r="AG20" s="153" t="s">
        <v>122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77" t="str">
        <f>C20</f>
        <v>- geodetické práce související s výstavbou, vytýčení stavby (rozsah dle výkresu vytýčení - nabídka bude provedena všechny body dle výkresu C.6)</v>
      </c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266" t="s">
        <v>135</v>
      </c>
      <c r="D21" s="267"/>
      <c r="E21" s="267"/>
      <c r="F21" s="267"/>
      <c r="G21" s="277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53"/>
      <c r="Z21" s="153"/>
      <c r="AA21" s="153"/>
      <c r="AB21" s="153"/>
      <c r="AC21" s="153"/>
      <c r="AD21" s="153"/>
      <c r="AE21" s="153"/>
      <c r="AF21" s="153"/>
      <c r="AG21" s="153" t="s">
        <v>122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77" t="str">
        <f>C21</f>
        <v>- geodetické zaměření skutečného stavu jednotlivých objektů oprávněnou osobou (tiskopis v graf. formě 3x, v digitální formě 1x)</v>
      </c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266" t="s">
        <v>136</v>
      </c>
      <c r="D22" s="267"/>
      <c r="E22" s="267"/>
      <c r="F22" s="267"/>
      <c r="G22" s="277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53"/>
      <c r="Z22" s="153"/>
      <c r="AA22" s="153"/>
      <c r="AB22" s="153"/>
      <c r="AC22" s="153"/>
      <c r="AD22" s="153"/>
      <c r="AE22" s="153"/>
      <c r="AF22" s="153"/>
      <c r="AG22" s="153" t="s">
        <v>122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60"/>
      <c r="B23" s="161"/>
      <c r="C23" s="266" t="s">
        <v>137</v>
      </c>
      <c r="D23" s="267"/>
      <c r="E23" s="267"/>
      <c r="F23" s="267"/>
      <c r="G23" s="277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53"/>
      <c r="Z23" s="153"/>
      <c r="AA23" s="153"/>
      <c r="AB23" s="153"/>
      <c r="AC23" s="153"/>
      <c r="AD23" s="153"/>
      <c r="AE23" s="153"/>
      <c r="AF23" s="153"/>
      <c r="AG23" s="153" t="s">
        <v>122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60"/>
      <c r="B24" s="161"/>
      <c r="C24" s="266" t="s">
        <v>138</v>
      </c>
      <c r="D24" s="267"/>
      <c r="E24" s="267"/>
      <c r="F24" s="267"/>
      <c r="G24" s="277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53"/>
      <c r="Z24" s="153"/>
      <c r="AA24" s="153"/>
      <c r="AB24" s="153"/>
      <c r="AC24" s="153"/>
      <c r="AD24" s="153"/>
      <c r="AE24" s="153"/>
      <c r="AF24" s="153"/>
      <c r="AG24" s="153" t="s">
        <v>122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0">
        <v>4</v>
      </c>
      <c r="B25" s="171" t="s">
        <v>139</v>
      </c>
      <c r="C25" s="180" t="s">
        <v>140</v>
      </c>
      <c r="D25" s="172" t="s">
        <v>141</v>
      </c>
      <c r="E25" s="173">
        <v>1</v>
      </c>
      <c r="F25" s="174"/>
      <c r="G25" s="176">
        <f>ROUND(E25*F25,2)</f>
        <v>0</v>
      </c>
      <c r="H25" s="195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5"/>
      <c r="S25" s="175" t="s">
        <v>117</v>
      </c>
      <c r="T25" s="176" t="s">
        <v>118</v>
      </c>
      <c r="U25" s="162">
        <v>0</v>
      </c>
      <c r="V25" s="162">
        <f>ROUND(E25*U25,2)</f>
        <v>0</v>
      </c>
      <c r="W25" s="162"/>
      <c r="X25" s="162" t="s">
        <v>142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143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275" t="s">
        <v>144</v>
      </c>
      <c r="D26" s="276"/>
      <c r="E26" s="276"/>
      <c r="F26" s="276"/>
      <c r="G26" s="278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53"/>
      <c r="Z26" s="153"/>
      <c r="AA26" s="153"/>
      <c r="AB26" s="153"/>
      <c r="AC26" s="153"/>
      <c r="AD26" s="153"/>
      <c r="AE26" s="153"/>
      <c r="AF26" s="153"/>
      <c r="AG26" s="153" t="s">
        <v>122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60"/>
      <c r="B27" s="161"/>
      <c r="C27" s="266" t="s">
        <v>145</v>
      </c>
      <c r="D27" s="267"/>
      <c r="E27" s="267"/>
      <c r="F27" s="267"/>
      <c r="G27" s="277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53"/>
      <c r="Z27" s="153"/>
      <c r="AA27" s="153"/>
      <c r="AB27" s="153"/>
      <c r="AC27" s="153"/>
      <c r="AD27" s="153"/>
      <c r="AE27" s="153"/>
      <c r="AF27" s="153"/>
      <c r="AG27" s="153" t="s">
        <v>122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266" t="s">
        <v>146</v>
      </c>
      <c r="D28" s="267"/>
      <c r="E28" s="267"/>
      <c r="F28" s="267"/>
      <c r="G28" s="277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53"/>
      <c r="Z28" s="153"/>
      <c r="AA28" s="153"/>
      <c r="AB28" s="153"/>
      <c r="AC28" s="153"/>
      <c r="AD28" s="153"/>
      <c r="AE28" s="153"/>
      <c r="AF28" s="153"/>
      <c r="AG28" s="153" t="s">
        <v>122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0">
        <v>5</v>
      </c>
      <c r="B29" s="171" t="s">
        <v>147</v>
      </c>
      <c r="C29" s="180" t="s">
        <v>148</v>
      </c>
      <c r="D29" s="172" t="s">
        <v>141</v>
      </c>
      <c r="E29" s="173">
        <v>1</v>
      </c>
      <c r="F29" s="174"/>
      <c r="G29" s="176">
        <f>ROUND(E29*F29,2)</f>
        <v>0</v>
      </c>
      <c r="H29" s="195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5"/>
      <c r="S29" s="175" t="s">
        <v>117</v>
      </c>
      <c r="T29" s="176" t="s">
        <v>118</v>
      </c>
      <c r="U29" s="162">
        <v>0</v>
      </c>
      <c r="V29" s="162">
        <f>ROUND(E29*U29,2)</f>
        <v>0</v>
      </c>
      <c r="W29" s="162"/>
      <c r="X29" s="162" t="s">
        <v>142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143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275" t="s">
        <v>149</v>
      </c>
      <c r="D30" s="276"/>
      <c r="E30" s="276"/>
      <c r="F30" s="276"/>
      <c r="G30" s="278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53"/>
      <c r="Z30" s="153"/>
      <c r="AA30" s="153"/>
      <c r="AB30" s="153"/>
      <c r="AC30" s="153"/>
      <c r="AD30" s="153"/>
      <c r="AE30" s="153"/>
      <c r="AF30" s="153"/>
      <c r="AG30" s="153" t="s">
        <v>122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x14ac:dyDescent="0.2">
      <c r="A31" s="3"/>
      <c r="B31" s="4"/>
      <c r="C31" s="207"/>
      <c r="D31" s="208"/>
      <c r="E31" s="209"/>
      <c r="F31" s="209"/>
      <c r="G31" s="21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E31">
        <v>15</v>
      </c>
      <c r="AF31">
        <v>21</v>
      </c>
      <c r="AG31" t="s">
        <v>99</v>
      </c>
    </row>
    <row r="32" spans="1:60" x14ac:dyDescent="0.2">
      <c r="A32" s="156"/>
      <c r="B32" s="157" t="s">
        <v>29</v>
      </c>
      <c r="C32" s="181"/>
      <c r="D32" s="158"/>
      <c r="E32" s="159"/>
      <c r="F32" s="159"/>
      <c r="G32" s="178">
        <f>G8</f>
        <v>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f>SUMIF(L7:L30,AE31,G7:G30)</f>
        <v>0</v>
      </c>
      <c r="AF32">
        <f>SUMIF(L7:L30,AF31,G7:G30)</f>
        <v>0</v>
      </c>
      <c r="AG32" t="s">
        <v>150</v>
      </c>
    </row>
    <row r="33" spans="3:33" x14ac:dyDescent="0.2">
      <c r="C33" s="182"/>
      <c r="D33" s="10"/>
      <c r="AG33" t="s">
        <v>151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Orb4rgw55PfS29esTe/scB2eTUMZLOo9xnZ2h558QO0RQ94VSaLs1soDw9koW3VvVXYiTUv98ZIwNGKGDZxAA==" saltValue="pYd+rXBdCVu2aYmBNhZmpw==" spinCount="100000" sheet="1" objects="1" scenarios="1"/>
  <mergeCells count="21">
    <mergeCell ref="C27:G27"/>
    <mergeCell ref="C28:G28"/>
    <mergeCell ref="C30:G30"/>
    <mergeCell ref="C20:G20"/>
    <mergeCell ref="C21:G21"/>
    <mergeCell ref="C22:G22"/>
    <mergeCell ref="C23:G23"/>
    <mergeCell ref="C24:G24"/>
    <mergeCell ref="C26:G26"/>
    <mergeCell ref="C18:G18"/>
    <mergeCell ref="A1:G1"/>
    <mergeCell ref="C2:G2"/>
    <mergeCell ref="C3:G3"/>
    <mergeCell ref="C4:G4"/>
    <mergeCell ref="C10:G10"/>
    <mergeCell ref="C12:G12"/>
    <mergeCell ref="C13:G13"/>
    <mergeCell ref="C14:G14"/>
    <mergeCell ref="C15:G15"/>
    <mergeCell ref="C16:G16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45" zoomScaleNormal="145" workbookViewId="0">
      <pane ySplit="7" topLeftCell="A203" activePane="bottomLeft" state="frozen"/>
      <selection pane="bottomLeft" activeCell="E203" sqref="E203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hidden="1" customWidth="1"/>
    <col min="19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8" t="s">
        <v>86</v>
      </c>
      <c r="B1" s="268"/>
      <c r="C1" s="268"/>
      <c r="D1" s="268"/>
      <c r="E1" s="268"/>
      <c r="F1" s="268"/>
      <c r="G1" s="268"/>
      <c r="AG1" t="s">
        <v>87</v>
      </c>
    </row>
    <row r="2" spans="1:60" ht="24.95" customHeight="1" x14ac:dyDescent="0.2">
      <c r="A2" s="145" t="s">
        <v>7</v>
      </c>
      <c r="B2" s="49" t="s">
        <v>43</v>
      </c>
      <c r="C2" s="269" t="s">
        <v>44</v>
      </c>
      <c r="D2" s="270"/>
      <c r="E2" s="270"/>
      <c r="F2" s="270"/>
      <c r="G2" s="271"/>
      <c r="AG2" t="s">
        <v>88</v>
      </c>
    </row>
    <row r="3" spans="1:60" ht="24.95" customHeight="1" x14ac:dyDescent="0.2">
      <c r="A3" s="145" t="s">
        <v>8</v>
      </c>
      <c r="B3" s="49" t="s">
        <v>54</v>
      </c>
      <c r="C3" s="269" t="s">
        <v>56</v>
      </c>
      <c r="D3" s="270"/>
      <c r="E3" s="270"/>
      <c r="F3" s="270"/>
      <c r="G3" s="271"/>
      <c r="AC3" s="127" t="s">
        <v>88</v>
      </c>
      <c r="AG3" t="s">
        <v>89</v>
      </c>
    </row>
    <row r="4" spans="1:60" ht="24.95" customHeight="1" x14ac:dyDescent="0.2">
      <c r="A4" s="146" t="s">
        <v>9</v>
      </c>
      <c r="B4" s="147" t="s">
        <v>54</v>
      </c>
      <c r="C4" s="272" t="s">
        <v>55</v>
      </c>
      <c r="D4" s="273"/>
      <c r="E4" s="273"/>
      <c r="F4" s="273"/>
      <c r="G4" s="274"/>
      <c r="AG4" t="s">
        <v>90</v>
      </c>
    </row>
    <row r="5" spans="1:60" x14ac:dyDescent="0.2">
      <c r="D5" s="10"/>
    </row>
    <row r="6" spans="1:60" ht="38.25" x14ac:dyDescent="0.2">
      <c r="A6" s="149" t="s">
        <v>91</v>
      </c>
      <c r="B6" s="151" t="s">
        <v>92</v>
      </c>
      <c r="C6" s="197" t="s">
        <v>93</v>
      </c>
      <c r="D6" s="198" t="s">
        <v>94</v>
      </c>
      <c r="E6" s="199" t="s">
        <v>95</v>
      </c>
      <c r="F6" s="200" t="s">
        <v>96</v>
      </c>
      <c r="G6" s="199" t="s">
        <v>29</v>
      </c>
      <c r="H6" s="194" t="s">
        <v>30</v>
      </c>
      <c r="I6" s="152" t="s">
        <v>97</v>
      </c>
      <c r="J6" s="152" t="s">
        <v>31</v>
      </c>
      <c r="K6" s="152" t="s">
        <v>98</v>
      </c>
      <c r="L6" s="152" t="s">
        <v>99</v>
      </c>
      <c r="M6" s="152" t="s">
        <v>100</v>
      </c>
      <c r="N6" s="152" t="s">
        <v>101</v>
      </c>
      <c r="O6" s="152" t="s">
        <v>102</v>
      </c>
      <c r="P6" s="152" t="s">
        <v>103</v>
      </c>
      <c r="Q6" s="152" t="s">
        <v>104</v>
      </c>
      <c r="R6" s="152" t="s">
        <v>105</v>
      </c>
      <c r="S6" s="152" t="s">
        <v>106</v>
      </c>
      <c r="T6" s="152" t="s">
        <v>107</v>
      </c>
      <c r="U6" s="152" t="s">
        <v>108</v>
      </c>
      <c r="V6" s="152" t="s">
        <v>109</v>
      </c>
      <c r="W6" s="152" t="s">
        <v>110</v>
      </c>
      <c r="X6" s="152" t="s">
        <v>111</v>
      </c>
    </row>
    <row r="7" spans="1:60" hidden="1" x14ac:dyDescent="0.2">
      <c r="A7" s="3"/>
      <c r="B7" s="4"/>
      <c r="C7" s="201"/>
      <c r="D7" s="202"/>
      <c r="E7" s="203"/>
      <c r="F7" s="204"/>
      <c r="G7" s="20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4" t="s">
        <v>112</v>
      </c>
      <c r="B8" s="165" t="s">
        <v>61</v>
      </c>
      <c r="C8" s="179" t="s">
        <v>62</v>
      </c>
      <c r="D8" s="166"/>
      <c r="E8" s="167"/>
      <c r="F8" s="168"/>
      <c r="G8" s="169">
        <f>SUMIF(AG9:AG102,"&lt;&gt;NOR",G9:G102)</f>
        <v>0</v>
      </c>
      <c r="H8" s="168"/>
      <c r="I8" s="168">
        <f>SUM(I9:I102)</f>
        <v>0</v>
      </c>
      <c r="J8" s="168"/>
      <c r="K8" s="168">
        <f>SUM(K9:K102)</f>
        <v>0</v>
      </c>
      <c r="L8" s="168"/>
      <c r="M8" s="168">
        <f>SUM(M9:M102)</f>
        <v>0</v>
      </c>
      <c r="N8" s="168"/>
      <c r="O8" s="168">
        <f>SUM(O9:O102)</f>
        <v>77.680000000000007</v>
      </c>
      <c r="P8" s="168"/>
      <c r="Q8" s="168">
        <f>SUM(Q9:Q102)</f>
        <v>53.080000000000005</v>
      </c>
      <c r="R8" s="168"/>
      <c r="S8" s="168"/>
      <c r="T8" s="169"/>
      <c r="U8" s="163"/>
      <c r="V8" s="163">
        <f>SUM(V9:V102)</f>
        <v>181.12</v>
      </c>
      <c r="W8" s="163"/>
      <c r="X8" s="163"/>
      <c r="AG8" t="s">
        <v>113</v>
      </c>
    </row>
    <row r="9" spans="1:60" outlineLevel="1" x14ac:dyDescent="0.2">
      <c r="A9" s="170">
        <v>1</v>
      </c>
      <c r="B9" s="171" t="s">
        <v>152</v>
      </c>
      <c r="C9" s="180" t="s">
        <v>153</v>
      </c>
      <c r="D9" s="172" t="s">
        <v>154</v>
      </c>
      <c r="E9" s="173">
        <v>5.98</v>
      </c>
      <c r="F9" s="174"/>
      <c r="G9" s="176">
        <f>ROUND(E9*F9,2)</f>
        <v>0</v>
      </c>
      <c r="H9" s="195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117</v>
      </c>
      <c r="T9" s="176" t="s">
        <v>118</v>
      </c>
      <c r="U9" s="162">
        <v>0</v>
      </c>
      <c r="V9" s="162">
        <f>ROUND(E9*U9,2)</f>
        <v>0</v>
      </c>
      <c r="W9" s="162"/>
      <c r="X9" s="162" t="s">
        <v>155</v>
      </c>
      <c r="Y9" s="153"/>
      <c r="Z9" s="153"/>
      <c r="AA9" s="153"/>
      <c r="AB9" s="153"/>
      <c r="AC9" s="153"/>
      <c r="AD9" s="153"/>
      <c r="AE9" s="153"/>
      <c r="AF9" s="153"/>
      <c r="AG9" s="153" t="s">
        <v>156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75" t="s">
        <v>157</v>
      </c>
      <c r="D10" s="276"/>
      <c r="E10" s="276"/>
      <c r="F10" s="276"/>
      <c r="G10" s="278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53"/>
      <c r="Z10" s="153"/>
      <c r="AA10" s="153"/>
      <c r="AB10" s="153"/>
      <c r="AC10" s="153"/>
      <c r="AD10" s="153"/>
      <c r="AE10" s="153"/>
      <c r="AF10" s="153"/>
      <c r="AG10" s="153" t="s">
        <v>122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266" t="s">
        <v>158</v>
      </c>
      <c r="D11" s="267"/>
      <c r="E11" s="267"/>
      <c r="F11" s="267"/>
      <c r="G11" s="277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53"/>
      <c r="Z11" s="153"/>
      <c r="AA11" s="153"/>
      <c r="AB11" s="153"/>
      <c r="AC11" s="153"/>
      <c r="AD11" s="153"/>
      <c r="AE11" s="153"/>
      <c r="AF11" s="153"/>
      <c r="AG11" s="153" t="s">
        <v>122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60"/>
      <c r="B12" s="161"/>
      <c r="C12" s="266" t="s">
        <v>159</v>
      </c>
      <c r="D12" s="267"/>
      <c r="E12" s="267"/>
      <c r="F12" s="267"/>
      <c r="G12" s="277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53"/>
      <c r="Z12" s="153"/>
      <c r="AA12" s="153"/>
      <c r="AB12" s="153"/>
      <c r="AC12" s="153"/>
      <c r="AD12" s="153"/>
      <c r="AE12" s="153"/>
      <c r="AF12" s="153"/>
      <c r="AG12" s="153" t="s">
        <v>122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0"/>
      <c r="B13" s="161"/>
      <c r="C13" s="192" t="s">
        <v>160</v>
      </c>
      <c r="D13" s="183"/>
      <c r="E13" s="184">
        <v>5.98</v>
      </c>
      <c r="F13" s="162"/>
      <c r="G13" s="206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53"/>
      <c r="Z13" s="153"/>
      <c r="AA13" s="153"/>
      <c r="AB13" s="153"/>
      <c r="AC13" s="153"/>
      <c r="AD13" s="153"/>
      <c r="AE13" s="153"/>
      <c r="AF13" s="153"/>
      <c r="AG13" s="153" t="s">
        <v>161</v>
      </c>
      <c r="AH13" s="153">
        <v>0</v>
      </c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0">
        <v>2</v>
      </c>
      <c r="B14" s="171" t="s">
        <v>162</v>
      </c>
      <c r="C14" s="180" t="s">
        <v>163</v>
      </c>
      <c r="D14" s="172" t="s">
        <v>164</v>
      </c>
      <c r="E14" s="173">
        <v>32.4</v>
      </c>
      <c r="F14" s="174"/>
      <c r="G14" s="176">
        <f>ROUND(E14*F14,2)</f>
        <v>0</v>
      </c>
      <c r="H14" s="195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0</v>
      </c>
      <c r="O14" s="175">
        <f>ROUND(E14*N14,2)</f>
        <v>0</v>
      </c>
      <c r="P14" s="175">
        <v>0</v>
      </c>
      <c r="Q14" s="175">
        <f>ROUND(E14*P14,2)</f>
        <v>0</v>
      </c>
      <c r="R14" s="175"/>
      <c r="S14" s="175" t="s">
        <v>117</v>
      </c>
      <c r="T14" s="176" t="s">
        <v>118</v>
      </c>
      <c r="U14" s="162">
        <v>0</v>
      </c>
      <c r="V14" s="162">
        <f>ROUND(E14*U14,2)</f>
        <v>0</v>
      </c>
      <c r="W14" s="162"/>
      <c r="X14" s="162" t="s">
        <v>155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156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275" t="s">
        <v>165</v>
      </c>
      <c r="D15" s="276"/>
      <c r="E15" s="276"/>
      <c r="F15" s="276"/>
      <c r="G15" s="278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53"/>
      <c r="Z15" s="153"/>
      <c r="AA15" s="153"/>
      <c r="AB15" s="153"/>
      <c r="AC15" s="153"/>
      <c r="AD15" s="153"/>
      <c r="AE15" s="153"/>
      <c r="AF15" s="153"/>
      <c r="AG15" s="153" t="s">
        <v>122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60"/>
      <c r="B16" s="161"/>
      <c r="C16" s="266" t="s">
        <v>166</v>
      </c>
      <c r="D16" s="267"/>
      <c r="E16" s="267"/>
      <c r="F16" s="267"/>
      <c r="G16" s="277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53"/>
      <c r="Z16" s="153"/>
      <c r="AA16" s="153"/>
      <c r="AB16" s="153"/>
      <c r="AC16" s="153"/>
      <c r="AD16" s="153"/>
      <c r="AE16" s="153"/>
      <c r="AF16" s="153"/>
      <c r="AG16" s="153" t="s">
        <v>122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266" t="s">
        <v>167</v>
      </c>
      <c r="D17" s="267"/>
      <c r="E17" s="267"/>
      <c r="F17" s="267"/>
      <c r="G17" s="277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53"/>
      <c r="Z17" s="153"/>
      <c r="AA17" s="153"/>
      <c r="AB17" s="153"/>
      <c r="AC17" s="153"/>
      <c r="AD17" s="153"/>
      <c r="AE17" s="153"/>
      <c r="AF17" s="153"/>
      <c r="AG17" s="153" t="s">
        <v>122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77" t="str">
        <f>C17</f>
        <v>- odstranění křovin a stromů do průměru 100 mm, doprava dřevin na předepsanou vzdálenost, spálení na hromadách nebo štěpkování</v>
      </c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70">
        <v>3</v>
      </c>
      <c r="B18" s="171" t="s">
        <v>168</v>
      </c>
      <c r="C18" s="180" t="s">
        <v>169</v>
      </c>
      <c r="D18" s="172" t="s">
        <v>170</v>
      </c>
      <c r="E18" s="173">
        <v>25.1</v>
      </c>
      <c r="F18" s="174"/>
      <c r="G18" s="176">
        <f>ROUND(E18*F18,2)</f>
        <v>0</v>
      </c>
      <c r="H18" s="195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5">
        <v>0</v>
      </c>
      <c r="O18" s="175">
        <f>ROUND(E18*N18,2)</f>
        <v>0</v>
      </c>
      <c r="P18" s="175">
        <v>0.22</v>
      </c>
      <c r="Q18" s="175">
        <f>ROUND(E18*P18,2)</f>
        <v>5.52</v>
      </c>
      <c r="R18" s="175"/>
      <c r="S18" s="175" t="s">
        <v>117</v>
      </c>
      <c r="T18" s="176" t="s">
        <v>118</v>
      </c>
      <c r="U18" s="162">
        <v>0.38</v>
      </c>
      <c r="V18" s="162">
        <f>ROUND(E18*U18,2)</f>
        <v>9.5399999999999991</v>
      </c>
      <c r="W18" s="162"/>
      <c r="X18" s="162" t="s">
        <v>119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120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275" t="s">
        <v>171</v>
      </c>
      <c r="D19" s="276"/>
      <c r="E19" s="276"/>
      <c r="F19" s="276"/>
      <c r="G19" s="278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53"/>
      <c r="Z19" s="153"/>
      <c r="AA19" s="153"/>
      <c r="AB19" s="153"/>
      <c r="AC19" s="153"/>
      <c r="AD19" s="153"/>
      <c r="AE19" s="153"/>
      <c r="AF19" s="153"/>
      <c r="AG19" s="153" t="s">
        <v>122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266" t="s">
        <v>172</v>
      </c>
      <c r="D20" s="267"/>
      <c r="E20" s="267"/>
      <c r="F20" s="267"/>
      <c r="G20" s="277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53"/>
      <c r="Z20" s="153"/>
      <c r="AA20" s="153"/>
      <c r="AB20" s="153"/>
      <c r="AC20" s="153"/>
      <c r="AD20" s="153"/>
      <c r="AE20" s="153"/>
      <c r="AF20" s="153"/>
      <c r="AG20" s="153" t="s">
        <v>122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192" t="s">
        <v>173</v>
      </c>
      <c r="D21" s="183"/>
      <c r="E21" s="184">
        <v>25.1</v>
      </c>
      <c r="F21" s="162"/>
      <c r="G21" s="206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53"/>
      <c r="Z21" s="153"/>
      <c r="AA21" s="153"/>
      <c r="AB21" s="153"/>
      <c r="AC21" s="153"/>
      <c r="AD21" s="153"/>
      <c r="AE21" s="153"/>
      <c r="AF21" s="153"/>
      <c r="AG21" s="153" t="s">
        <v>161</v>
      </c>
      <c r="AH21" s="153">
        <v>0</v>
      </c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70">
        <v>4</v>
      </c>
      <c r="B22" s="171" t="s">
        <v>174</v>
      </c>
      <c r="C22" s="180" t="s">
        <v>175</v>
      </c>
      <c r="D22" s="172" t="s">
        <v>170</v>
      </c>
      <c r="E22" s="173">
        <v>30.12</v>
      </c>
      <c r="F22" s="174"/>
      <c r="G22" s="176">
        <f>ROUND(E22*F22,2)</f>
        <v>0</v>
      </c>
      <c r="H22" s="195"/>
      <c r="I22" s="175">
        <f>ROUND(E22*H22,2)</f>
        <v>0</v>
      </c>
      <c r="J22" s="174"/>
      <c r="K22" s="175">
        <f>ROUND(E22*J22,2)</f>
        <v>0</v>
      </c>
      <c r="L22" s="175">
        <v>21</v>
      </c>
      <c r="M22" s="175">
        <f>G22*(1+L22/100)</f>
        <v>0</v>
      </c>
      <c r="N22" s="175">
        <v>0</v>
      </c>
      <c r="O22" s="175">
        <f>ROUND(E22*N22,2)</f>
        <v>0</v>
      </c>
      <c r="P22" s="175">
        <v>0.77</v>
      </c>
      <c r="Q22" s="175">
        <f>ROUND(E22*P22,2)</f>
        <v>23.19</v>
      </c>
      <c r="R22" s="175"/>
      <c r="S22" s="175" t="s">
        <v>117</v>
      </c>
      <c r="T22" s="176" t="s">
        <v>118</v>
      </c>
      <c r="U22" s="162">
        <v>1.1499999999999999</v>
      </c>
      <c r="V22" s="162">
        <f>ROUND(E22*U22,2)</f>
        <v>34.64</v>
      </c>
      <c r="W22" s="162"/>
      <c r="X22" s="162" t="s">
        <v>119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120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60"/>
      <c r="B23" s="161"/>
      <c r="C23" s="275" t="s">
        <v>176</v>
      </c>
      <c r="D23" s="276"/>
      <c r="E23" s="276"/>
      <c r="F23" s="276"/>
      <c r="G23" s="278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53"/>
      <c r="Z23" s="153"/>
      <c r="AA23" s="153"/>
      <c r="AB23" s="153"/>
      <c r="AC23" s="153"/>
      <c r="AD23" s="153"/>
      <c r="AE23" s="153"/>
      <c r="AF23" s="153"/>
      <c r="AG23" s="153" t="s">
        <v>122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77" t="str">
        <f>C23</f>
        <v>- odstranění podkladních vrstev komunikace podél chodníku a v prostoru sjezdu, předpokládaná tloušťka 35 cm</v>
      </c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60"/>
      <c r="B24" s="161"/>
      <c r="C24" s="192" t="s">
        <v>177</v>
      </c>
      <c r="D24" s="183"/>
      <c r="E24" s="184">
        <v>30.12</v>
      </c>
      <c r="F24" s="162"/>
      <c r="G24" s="206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53"/>
      <c r="Z24" s="153"/>
      <c r="AA24" s="153"/>
      <c r="AB24" s="153"/>
      <c r="AC24" s="153"/>
      <c r="AD24" s="153"/>
      <c r="AE24" s="153"/>
      <c r="AF24" s="153"/>
      <c r="AG24" s="153" t="s">
        <v>161</v>
      </c>
      <c r="AH24" s="153">
        <v>0</v>
      </c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0">
        <v>5</v>
      </c>
      <c r="B25" s="171" t="s">
        <v>178</v>
      </c>
      <c r="C25" s="180" t="s">
        <v>179</v>
      </c>
      <c r="D25" s="172" t="s">
        <v>170</v>
      </c>
      <c r="E25" s="173">
        <v>15.2</v>
      </c>
      <c r="F25" s="174"/>
      <c r="G25" s="176">
        <f>ROUND(E25*F25,2)</f>
        <v>0</v>
      </c>
      <c r="H25" s="195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5">
        <v>0</v>
      </c>
      <c r="O25" s="175">
        <f>ROUND(E25*N25,2)</f>
        <v>0</v>
      </c>
      <c r="P25" s="175">
        <v>0.22500000000000001</v>
      </c>
      <c r="Q25" s="175">
        <f>ROUND(E25*P25,2)</f>
        <v>3.42</v>
      </c>
      <c r="R25" s="175"/>
      <c r="S25" s="175" t="s">
        <v>117</v>
      </c>
      <c r="T25" s="176" t="s">
        <v>118</v>
      </c>
      <c r="U25" s="162">
        <v>0.14199999999999999</v>
      </c>
      <c r="V25" s="162">
        <f>ROUND(E25*U25,2)</f>
        <v>2.16</v>
      </c>
      <c r="W25" s="162"/>
      <c r="X25" s="162" t="s">
        <v>119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120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275" t="s">
        <v>180</v>
      </c>
      <c r="D26" s="276"/>
      <c r="E26" s="276"/>
      <c r="F26" s="276"/>
      <c r="G26" s="278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53"/>
      <c r="Z26" s="153"/>
      <c r="AA26" s="153"/>
      <c r="AB26" s="153"/>
      <c r="AC26" s="153"/>
      <c r="AD26" s="153"/>
      <c r="AE26" s="153"/>
      <c r="AF26" s="153"/>
      <c r="AG26" s="153" t="s">
        <v>122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0">
        <v>6</v>
      </c>
      <c r="B27" s="171" t="s">
        <v>181</v>
      </c>
      <c r="C27" s="180" t="s">
        <v>182</v>
      </c>
      <c r="D27" s="172" t="s">
        <v>170</v>
      </c>
      <c r="E27" s="173">
        <v>12.3</v>
      </c>
      <c r="F27" s="174"/>
      <c r="G27" s="176">
        <f>ROUND(E27*F27,2)</f>
        <v>0</v>
      </c>
      <c r="H27" s="195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5">
        <v>0</v>
      </c>
      <c r="O27" s="175">
        <f>ROUND(E27*N27,2)</f>
        <v>0</v>
      </c>
      <c r="P27" s="175">
        <v>0</v>
      </c>
      <c r="Q27" s="175">
        <f>ROUND(E27*P27,2)</f>
        <v>0</v>
      </c>
      <c r="R27" s="175"/>
      <c r="S27" s="175" t="s">
        <v>117</v>
      </c>
      <c r="T27" s="176" t="s">
        <v>118</v>
      </c>
      <c r="U27" s="162">
        <v>0.115</v>
      </c>
      <c r="V27" s="162">
        <f>ROUND(E27*U27,2)</f>
        <v>1.41</v>
      </c>
      <c r="W27" s="162"/>
      <c r="X27" s="162" t="s">
        <v>119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120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275" t="s">
        <v>183</v>
      </c>
      <c r="D28" s="276"/>
      <c r="E28" s="276"/>
      <c r="F28" s="276"/>
      <c r="G28" s="278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53"/>
      <c r="Z28" s="153"/>
      <c r="AA28" s="153"/>
      <c r="AB28" s="153"/>
      <c r="AC28" s="153"/>
      <c r="AD28" s="153"/>
      <c r="AE28" s="153"/>
      <c r="AF28" s="153"/>
      <c r="AG28" s="153" t="s">
        <v>122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60"/>
      <c r="B29" s="161"/>
      <c r="C29" s="192" t="s">
        <v>184</v>
      </c>
      <c r="D29" s="183"/>
      <c r="E29" s="184">
        <v>12.3</v>
      </c>
      <c r="F29" s="162"/>
      <c r="G29" s="206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53"/>
      <c r="Z29" s="153"/>
      <c r="AA29" s="153"/>
      <c r="AB29" s="153"/>
      <c r="AC29" s="153"/>
      <c r="AD29" s="153"/>
      <c r="AE29" s="153"/>
      <c r="AF29" s="153"/>
      <c r="AG29" s="153" t="s">
        <v>161</v>
      </c>
      <c r="AH29" s="153">
        <v>0</v>
      </c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70">
        <v>7</v>
      </c>
      <c r="B30" s="171" t="s">
        <v>185</v>
      </c>
      <c r="C30" s="180" t="s">
        <v>186</v>
      </c>
      <c r="D30" s="172" t="s">
        <v>170</v>
      </c>
      <c r="E30" s="173">
        <v>18.239999999999998</v>
      </c>
      <c r="F30" s="174"/>
      <c r="G30" s="176">
        <f>ROUND(E30*F30,2)</f>
        <v>0</v>
      </c>
      <c r="H30" s="195"/>
      <c r="I30" s="175">
        <f>ROUND(E30*H30,2)</f>
        <v>0</v>
      </c>
      <c r="J30" s="174"/>
      <c r="K30" s="175">
        <f>ROUND(E30*J30,2)</f>
        <v>0</v>
      </c>
      <c r="L30" s="175">
        <v>21</v>
      </c>
      <c r="M30" s="175">
        <f>G30*(1+L30/100)</f>
        <v>0</v>
      </c>
      <c r="N30" s="175">
        <v>0</v>
      </c>
      <c r="O30" s="175">
        <f>ROUND(E30*N30,2)</f>
        <v>0</v>
      </c>
      <c r="P30" s="175">
        <v>0.44</v>
      </c>
      <c r="Q30" s="175">
        <f>ROUND(E30*P30,2)</f>
        <v>8.0299999999999994</v>
      </c>
      <c r="R30" s="175"/>
      <c r="S30" s="175" t="s">
        <v>117</v>
      </c>
      <c r="T30" s="176" t="s">
        <v>118</v>
      </c>
      <c r="U30" s="162">
        <v>7.0000000000000007E-2</v>
      </c>
      <c r="V30" s="162">
        <f>ROUND(E30*U30,2)</f>
        <v>1.28</v>
      </c>
      <c r="W30" s="162"/>
      <c r="X30" s="162" t="s">
        <v>119</v>
      </c>
      <c r="Y30" s="153"/>
      <c r="Z30" s="153"/>
      <c r="AA30" s="153"/>
      <c r="AB30" s="153"/>
      <c r="AC30" s="153"/>
      <c r="AD30" s="153"/>
      <c r="AE30" s="153"/>
      <c r="AF30" s="153"/>
      <c r="AG30" s="153" t="s">
        <v>120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60"/>
      <c r="B31" s="161"/>
      <c r="C31" s="275" t="s">
        <v>187</v>
      </c>
      <c r="D31" s="276"/>
      <c r="E31" s="276"/>
      <c r="F31" s="276"/>
      <c r="G31" s="278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53"/>
      <c r="Z31" s="153"/>
      <c r="AA31" s="153"/>
      <c r="AB31" s="153"/>
      <c r="AC31" s="153"/>
      <c r="AD31" s="153"/>
      <c r="AE31" s="153"/>
      <c r="AF31" s="153"/>
      <c r="AG31" s="153" t="s">
        <v>122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192" t="s">
        <v>188</v>
      </c>
      <c r="D32" s="183"/>
      <c r="E32" s="184">
        <v>18.239999999999998</v>
      </c>
      <c r="F32" s="162"/>
      <c r="G32" s="206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53"/>
      <c r="Z32" s="153"/>
      <c r="AA32" s="153"/>
      <c r="AB32" s="153"/>
      <c r="AC32" s="153"/>
      <c r="AD32" s="153"/>
      <c r="AE32" s="153"/>
      <c r="AF32" s="153"/>
      <c r="AG32" s="153" t="s">
        <v>161</v>
      </c>
      <c r="AH32" s="153">
        <v>0</v>
      </c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70">
        <v>8</v>
      </c>
      <c r="B33" s="171" t="s">
        <v>189</v>
      </c>
      <c r="C33" s="180" t="s">
        <v>190</v>
      </c>
      <c r="D33" s="172" t="s">
        <v>170</v>
      </c>
      <c r="E33" s="173">
        <v>12.4</v>
      </c>
      <c r="F33" s="174"/>
      <c r="G33" s="176">
        <f>ROUND(E33*F33,2)</f>
        <v>0</v>
      </c>
      <c r="H33" s="195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5">
        <v>0</v>
      </c>
      <c r="O33" s="175">
        <f>ROUND(E33*N33,2)</f>
        <v>0</v>
      </c>
      <c r="P33" s="175">
        <v>0.55000000000000004</v>
      </c>
      <c r="Q33" s="175">
        <f>ROUND(E33*P33,2)</f>
        <v>6.82</v>
      </c>
      <c r="R33" s="175"/>
      <c r="S33" s="175" t="s">
        <v>117</v>
      </c>
      <c r="T33" s="176" t="s">
        <v>118</v>
      </c>
      <c r="U33" s="162">
        <v>0.5</v>
      </c>
      <c r="V33" s="162">
        <f>ROUND(E33*U33,2)</f>
        <v>6.2</v>
      </c>
      <c r="W33" s="162"/>
      <c r="X33" s="162" t="s">
        <v>119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120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60"/>
      <c r="B34" s="161"/>
      <c r="C34" s="275" t="s">
        <v>191</v>
      </c>
      <c r="D34" s="276"/>
      <c r="E34" s="276"/>
      <c r="F34" s="276"/>
      <c r="G34" s="278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53"/>
      <c r="Z34" s="153"/>
      <c r="AA34" s="153"/>
      <c r="AB34" s="153"/>
      <c r="AC34" s="153"/>
      <c r="AD34" s="153"/>
      <c r="AE34" s="153"/>
      <c r="AF34" s="153"/>
      <c r="AG34" s="153" t="s">
        <v>122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0">
        <v>9</v>
      </c>
      <c r="B35" s="171" t="s">
        <v>192</v>
      </c>
      <c r="C35" s="180" t="s">
        <v>193</v>
      </c>
      <c r="D35" s="172" t="s">
        <v>194</v>
      </c>
      <c r="E35" s="173">
        <v>21</v>
      </c>
      <c r="F35" s="174"/>
      <c r="G35" s="176">
        <f>ROUND(E35*F35,2)</f>
        <v>0</v>
      </c>
      <c r="H35" s="195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5">
        <v>0</v>
      </c>
      <c r="O35" s="175">
        <f>ROUND(E35*N35,2)</f>
        <v>0</v>
      </c>
      <c r="P35" s="175">
        <v>0.27</v>
      </c>
      <c r="Q35" s="175">
        <f>ROUND(E35*P35,2)</f>
        <v>5.67</v>
      </c>
      <c r="R35" s="175"/>
      <c r="S35" s="175" t="s">
        <v>117</v>
      </c>
      <c r="T35" s="176" t="s">
        <v>118</v>
      </c>
      <c r="U35" s="162">
        <v>0.12</v>
      </c>
      <c r="V35" s="162">
        <f>ROUND(E35*U35,2)</f>
        <v>2.52</v>
      </c>
      <c r="W35" s="162"/>
      <c r="X35" s="162" t="s">
        <v>119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120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275" t="s">
        <v>195</v>
      </c>
      <c r="D36" s="276"/>
      <c r="E36" s="276"/>
      <c r="F36" s="276"/>
      <c r="G36" s="278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53"/>
      <c r="Z36" s="153"/>
      <c r="AA36" s="153"/>
      <c r="AB36" s="153"/>
      <c r="AC36" s="153"/>
      <c r="AD36" s="153"/>
      <c r="AE36" s="153"/>
      <c r="AF36" s="153"/>
      <c r="AG36" s="153" t="s">
        <v>122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192" t="s">
        <v>196</v>
      </c>
      <c r="D37" s="183"/>
      <c r="E37" s="184">
        <v>15</v>
      </c>
      <c r="F37" s="162"/>
      <c r="G37" s="206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53"/>
      <c r="Z37" s="153"/>
      <c r="AA37" s="153"/>
      <c r="AB37" s="153"/>
      <c r="AC37" s="153"/>
      <c r="AD37" s="153"/>
      <c r="AE37" s="153"/>
      <c r="AF37" s="153"/>
      <c r="AG37" s="153" t="s">
        <v>161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60"/>
      <c r="B38" s="161"/>
      <c r="C38" s="192" t="s">
        <v>197</v>
      </c>
      <c r="D38" s="183"/>
      <c r="E38" s="184">
        <v>6</v>
      </c>
      <c r="F38" s="162"/>
      <c r="G38" s="206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53"/>
      <c r="Z38" s="153"/>
      <c r="AA38" s="153"/>
      <c r="AB38" s="153"/>
      <c r="AC38" s="153"/>
      <c r="AD38" s="153"/>
      <c r="AE38" s="153"/>
      <c r="AF38" s="153"/>
      <c r="AG38" s="153" t="s">
        <v>161</v>
      </c>
      <c r="AH38" s="153">
        <v>0</v>
      </c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70">
        <v>10</v>
      </c>
      <c r="B39" s="171" t="s">
        <v>198</v>
      </c>
      <c r="C39" s="180" t="s">
        <v>199</v>
      </c>
      <c r="D39" s="172" t="s">
        <v>194</v>
      </c>
      <c r="E39" s="173">
        <v>21</v>
      </c>
      <c r="F39" s="174"/>
      <c r="G39" s="176">
        <f>ROUND(E39*F39,2)</f>
        <v>0</v>
      </c>
      <c r="H39" s="195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75">
        <v>0</v>
      </c>
      <c r="O39" s="175">
        <f>ROUND(E39*N39,2)</f>
        <v>0</v>
      </c>
      <c r="P39" s="175">
        <v>0</v>
      </c>
      <c r="Q39" s="175">
        <f>ROUND(E39*P39,2)</f>
        <v>0</v>
      </c>
      <c r="R39" s="175"/>
      <c r="S39" s="175" t="s">
        <v>117</v>
      </c>
      <c r="T39" s="176" t="s">
        <v>118</v>
      </c>
      <c r="U39" s="162">
        <v>0.09</v>
      </c>
      <c r="V39" s="162">
        <f>ROUND(E39*U39,2)</f>
        <v>1.89</v>
      </c>
      <c r="W39" s="162"/>
      <c r="X39" s="162" t="s">
        <v>119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120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275" t="s">
        <v>200</v>
      </c>
      <c r="D40" s="276"/>
      <c r="E40" s="276"/>
      <c r="F40" s="276"/>
      <c r="G40" s="278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53"/>
      <c r="Z40" s="153"/>
      <c r="AA40" s="153"/>
      <c r="AB40" s="153"/>
      <c r="AC40" s="153"/>
      <c r="AD40" s="153"/>
      <c r="AE40" s="153"/>
      <c r="AF40" s="153"/>
      <c r="AG40" s="153" t="s">
        <v>122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60"/>
      <c r="B41" s="161"/>
      <c r="C41" s="192" t="s">
        <v>196</v>
      </c>
      <c r="D41" s="183"/>
      <c r="E41" s="184">
        <v>15</v>
      </c>
      <c r="F41" s="162"/>
      <c r="G41" s="206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53"/>
      <c r="Z41" s="153"/>
      <c r="AA41" s="153"/>
      <c r="AB41" s="153"/>
      <c r="AC41" s="153"/>
      <c r="AD41" s="153"/>
      <c r="AE41" s="153"/>
      <c r="AF41" s="153"/>
      <c r="AG41" s="153" t="s">
        <v>161</v>
      </c>
      <c r="AH41" s="153">
        <v>0</v>
      </c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192" t="s">
        <v>197</v>
      </c>
      <c r="D42" s="183"/>
      <c r="E42" s="184">
        <v>6</v>
      </c>
      <c r="F42" s="162"/>
      <c r="G42" s="206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53"/>
      <c r="Z42" s="153"/>
      <c r="AA42" s="153"/>
      <c r="AB42" s="153"/>
      <c r="AC42" s="153"/>
      <c r="AD42" s="153"/>
      <c r="AE42" s="153"/>
      <c r="AF42" s="153"/>
      <c r="AG42" s="153" t="s">
        <v>161</v>
      </c>
      <c r="AH42" s="153">
        <v>0</v>
      </c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0">
        <v>11</v>
      </c>
      <c r="B43" s="171" t="s">
        <v>201</v>
      </c>
      <c r="C43" s="180" t="s">
        <v>202</v>
      </c>
      <c r="D43" s="172" t="s">
        <v>170</v>
      </c>
      <c r="E43" s="173">
        <v>1.5</v>
      </c>
      <c r="F43" s="174"/>
      <c r="G43" s="176">
        <f>ROUND(E43*F43,2)</f>
        <v>0</v>
      </c>
      <c r="H43" s="195"/>
      <c r="I43" s="175">
        <f>ROUND(E43*H43,2)</f>
        <v>0</v>
      </c>
      <c r="J43" s="174"/>
      <c r="K43" s="175">
        <f>ROUND(E43*J43,2)</f>
        <v>0</v>
      </c>
      <c r="L43" s="175">
        <v>21</v>
      </c>
      <c r="M43" s="175">
        <f>G43*(1+L43/100)</f>
        <v>0</v>
      </c>
      <c r="N43" s="175">
        <v>0</v>
      </c>
      <c r="O43" s="175">
        <f>ROUND(E43*N43,2)</f>
        <v>0</v>
      </c>
      <c r="P43" s="175">
        <v>0.28799999999999998</v>
      </c>
      <c r="Q43" s="175">
        <f>ROUND(E43*P43,2)</f>
        <v>0.43</v>
      </c>
      <c r="R43" s="175"/>
      <c r="S43" s="175" t="s">
        <v>117</v>
      </c>
      <c r="T43" s="176" t="s">
        <v>118</v>
      </c>
      <c r="U43" s="162">
        <v>0.12</v>
      </c>
      <c r="V43" s="162">
        <f>ROUND(E43*U43,2)</f>
        <v>0.18</v>
      </c>
      <c r="W43" s="162"/>
      <c r="X43" s="162" t="s">
        <v>119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120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275" t="s">
        <v>203</v>
      </c>
      <c r="D44" s="276"/>
      <c r="E44" s="276"/>
      <c r="F44" s="276"/>
      <c r="G44" s="278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53"/>
      <c r="Z44" s="153"/>
      <c r="AA44" s="153"/>
      <c r="AB44" s="153"/>
      <c r="AC44" s="153"/>
      <c r="AD44" s="153"/>
      <c r="AE44" s="153"/>
      <c r="AF44" s="153"/>
      <c r="AG44" s="153" t="s">
        <v>122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192" t="s">
        <v>204</v>
      </c>
      <c r="D45" s="183"/>
      <c r="E45" s="184">
        <v>1.5</v>
      </c>
      <c r="F45" s="162"/>
      <c r="G45" s="206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53"/>
      <c r="Z45" s="153"/>
      <c r="AA45" s="153"/>
      <c r="AB45" s="153"/>
      <c r="AC45" s="153"/>
      <c r="AD45" s="153"/>
      <c r="AE45" s="153"/>
      <c r="AF45" s="153"/>
      <c r="AG45" s="153" t="s">
        <v>161</v>
      </c>
      <c r="AH45" s="153">
        <v>0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70">
        <v>12</v>
      </c>
      <c r="B46" s="171" t="s">
        <v>205</v>
      </c>
      <c r="C46" s="180" t="s">
        <v>206</v>
      </c>
      <c r="D46" s="172" t="s">
        <v>170</v>
      </c>
      <c r="E46" s="173">
        <v>1.5</v>
      </c>
      <c r="F46" s="174"/>
      <c r="G46" s="176">
        <f>ROUND(E46*F46,2)</f>
        <v>0</v>
      </c>
      <c r="H46" s="195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5">
        <v>0</v>
      </c>
      <c r="O46" s="175">
        <f>ROUND(E46*N46,2)</f>
        <v>0</v>
      </c>
      <c r="P46" s="175">
        <v>0</v>
      </c>
      <c r="Q46" s="175">
        <f>ROUND(E46*P46,2)</f>
        <v>0</v>
      </c>
      <c r="R46" s="175"/>
      <c r="S46" s="175" t="s">
        <v>117</v>
      </c>
      <c r="T46" s="176" t="s">
        <v>118</v>
      </c>
      <c r="U46" s="162">
        <v>0.25</v>
      </c>
      <c r="V46" s="162">
        <f>ROUND(E46*U46,2)</f>
        <v>0.38</v>
      </c>
      <c r="W46" s="162"/>
      <c r="X46" s="162" t="s">
        <v>119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120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275" t="s">
        <v>207</v>
      </c>
      <c r="D47" s="276"/>
      <c r="E47" s="276"/>
      <c r="F47" s="276"/>
      <c r="G47" s="278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53"/>
      <c r="Z47" s="153"/>
      <c r="AA47" s="153"/>
      <c r="AB47" s="153"/>
      <c r="AC47" s="153"/>
      <c r="AD47" s="153"/>
      <c r="AE47" s="153"/>
      <c r="AF47" s="153"/>
      <c r="AG47" s="153" t="s">
        <v>122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192" t="s">
        <v>204</v>
      </c>
      <c r="D48" s="183"/>
      <c r="E48" s="184">
        <v>1.5</v>
      </c>
      <c r="F48" s="162"/>
      <c r="G48" s="206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53"/>
      <c r="Z48" s="153"/>
      <c r="AA48" s="153"/>
      <c r="AB48" s="153"/>
      <c r="AC48" s="153"/>
      <c r="AD48" s="153"/>
      <c r="AE48" s="153"/>
      <c r="AF48" s="153"/>
      <c r="AG48" s="153" t="s">
        <v>161</v>
      </c>
      <c r="AH48" s="153">
        <v>0</v>
      </c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0">
        <v>13</v>
      </c>
      <c r="B49" s="171" t="s">
        <v>208</v>
      </c>
      <c r="C49" s="180" t="s">
        <v>209</v>
      </c>
      <c r="D49" s="172" t="s">
        <v>154</v>
      </c>
      <c r="E49" s="173">
        <v>26.249500000000001</v>
      </c>
      <c r="F49" s="174"/>
      <c r="G49" s="176">
        <f>ROUND(E49*F49,2)</f>
        <v>0</v>
      </c>
      <c r="H49" s="195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75">
        <v>0</v>
      </c>
      <c r="O49" s="175">
        <f>ROUND(E49*N49,2)</f>
        <v>0</v>
      </c>
      <c r="P49" s="175">
        <v>0</v>
      </c>
      <c r="Q49" s="175">
        <f>ROUND(E49*P49,2)</f>
        <v>0</v>
      </c>
      <c r="R49" s="175"/>
      <c r="S49" s="175" t="s">
        <v>117</v>
      </c>
      <c r="T49" s="176" t="s">
        <v>118</v>
      </c>
      <c r="U49" s="162">
        <v>0.42</v>
      </c>
      <c r="V49" s="162">
        <f>ROUND(E49*U49,2)</f>
        <v>11.02</v>
      </c>
      <c r="W49" s="162"/>
      <c r="X49" s="162" t="s">
        <v>119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120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275" t="s">
        <v>210</v>
      </c>
      <c r="D50" s="276"/>
      <c r="E50" s="276"/>
      <c r="F50" s="276"/>
      <c r="G50" s="278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53"/>
      <c r="Z50" s="153"/>
      <c r="AA50" s="153"/>
      <c r="AB50" s="153"/>
      <c r="AC50" s="153"/>
      <c r="AD50" s="153"/>
      <c r="AE50" s="153"/>
      <c r="AF50" s="153"/>
      <c r="AG50" s="153" t="s">
        <v>122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192" t="s">
        <v>211</v>
      </c>
      <c r="D51" s="183"/>
      <c r="E51" s="184">
        <v>9</v>
      </c>
      <c r="F51" s="162"/>
      <c r="G51" s="206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53"/>
      <c r="Z51" s="153"/>
      <c r="AA51" s="153"/>
      <c r="AB51" s="153"/>
      <c r="AC51" s="153"/>
      <c r="AD51" s="153"/>
      <c r="AE51" s="153"/>
      <c r="AF51" s="153"/>
      <c r="AG51" s="153" t="s">
        <v>161</v>
      </c>
      <c r="AH51" s="153">
        <v>0</v>
      </c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60"/>
      <c r="B52" s="161"/>
      <c r="C52" s="192" t="s">
        <v>212</v>
      </c>
      <c r="D52" s="183"/>
      <c r="E52" s="184">
        <v>10.210000000000001</v>
      </c>
      <c r="F52" s="162"/>
      <c r="G52" s="206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53"/>
      <c r="Z52" s="153"/>
      <c r="AA52" s="153"/>
      <c r="AB52" s="153"/>
      <c r="AC52" s="153"/>
      <c r="AD52" s="153"/>
      <c r="AE52" s="153"/>
      <c r="AF52" s="153"/>
      <c r="AG52" s="153" t="s">
        <v>161</v>
      </c>
      <c r="AH52" s="153">
        <v>0</v>
      </c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192" t="s">
        <v>213</v>
      </c>
      <c r="D53" s="183"/>
      <c r="E53" s="184">
        <v>2.4700000000000002</v>
      </c>
      <c r="F53" s="162"/>
      <c r="G53" s="206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53"/>
      <c r="Z53" s="153"/>
      <c r="AA53" s="153"/>
      <c r="AB53" s="153"/>
      <c r="AC53" s="153"/>
      <c r="AD53" s="153"/>
      <c r="AE53" s="153"/>
      <c r="AF53" s="153"/>
      <c r="AG53" s="153" t="s">
        <v>161</v>
      </c>
      <c r="AH53" s="153">
        <v>0</v>
      </c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192" t="s">
        <v>214</v>
      </c>
      <c r="D54" s="183"/>
      <c r="E54" s="184">
        <v>2.98</v>
      </c>
      <c r="F54" s="162"/>
      <c r="G54" s="206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53"/>
      <c r="Z54" s="153"/>
      <c r="AA54" s="153"/>
      <c r="AB54" s="153"/>
      <c r="AC54" s="153"/>
      <c r="AD54" s="153"/>
      <c r="AE54" s="153"/>
      <c r="AF54" s="153"/>
      <c r="AG54" s="153" t="s">
        <v>161</v>
      </c>
      <c r="AH54" s="153">
        <v>0</v>
      </c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192" t="s">
        <v>215</v>
      </c>
      <c r="D55" s="183"/>
      <c r="E55" s="184">
        <v>1.59</v>
      </c>
      <c r="F55" s="162"/>
      <c r="G55" s="206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53"/>
      <c r="Z55" s="153"/>
      <c r="AA55" s="153"/>
      <c r="AB55" s="153"/>
      <c r="AC55" s="153"/>
      <c r="AD55" s="153"/>
      <c r="AE55" s="153"/>
      <c r="AF55" s="153"/>
      <c r="AG55" s="153" t="s">
        <v>161</v>
      </c>
      <c r="AH55" s="153">
        <v>0</v>
      </c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70">
        <v>14</v>
      </c>
      <c r="B56" s="171" t="s">
        <v>216</v>
      </c>
      <c r="C56" s="180" t="s">
        <v>217</v>
      </c>
      <c r="D56" s="172" t="s">
        <v>154</v>
      </c>
      <c r="E56" s="173">
        <v>6.2220000000000004</v>
      </c>
      <c r="F56" s="174"/>
      <c r="G56" s="176">
        <f>ROUND(E56*F56,2)</f>
        <v>0</v>
      </c>
      <c r="H56" s="195"/>
      <c r="I56" s="175">
        <f>ROUND(E56*H56,2)</f>
        <v>0</v>
      </c>
      <c r="J56" s="174"/>
      <c r="K56" s="175">
        <f>ROUND(E56*J56,2)</f>
        <v>0</v>
      </c>
      <c r="L56" s="175">
        <v>21</v>
      </c>
      <c r="M56" s="175">
        <f>G56*(1+L56/100)</f>
        <v>0</v>
      </c>
      <c r="N56" s="175">
        <v>0</v>
      </c>
      <c r="O56" s="175">
        <f>ROUND(E56*N56,2)</f>
        <v>0</v>
      </c>
      <c r="P56" s="175">
        <v>0</v>
      </c>
      <c r="Q56" s="175">
        <f>ROUND(E56*P56,2)</f>
        <v>0</v>
      </c>
      <c r="R56" s="175"/>
      <c r="S56" s="175" t="s">
        <v>117</v>
      </c>
      <c r="T56" s="176" t="s">
        <v>118</v>
      </c>
      <c r="U56" s="162">
        <v>0.37</v>
      </c>
      <c r="V56" s="162">
        <f>ROUND(E56*U56,2)</f>
        <v>2.2999999999999998</v>
      </c>
      <c r="W56" s="162"/>
      <c r="X56" s="162" t="s">
        <v>119</v>
      </c>
      <c r="Y56" s="153"/>
      <c r="Z56" s="153"/>
      <c r="AA56" s="153"/>
      <c r="AB56" s="153"/>
      <c r="AC56" s="153"/>
      <c r="AD56" s="153"/>
      <c r="AE56" s="153"/>
      <c r="AF56" s="153"/>
      <c r="AG56" s="153" t="s">
        <v>120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60"/>
      <c r="B57" s="161"/>
      <c r="C57" s="275" t="s">
        <v>218</v>
      </c>
      <c r="D57" s="276"/>
      <c r="E57" s="276"/>
      <c r="F57" s="276"/>
      <c r="G57" s="278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53"/>
      <c r="Z57" s="153"/>
      <c r="AA57" s="153"/>
      <c r="AB57" s="153"/>
      <c r="AC57" s="153"/>
      <c r="AD57" s="153"/>
      <c r="AE57" s="153"/>
      <c r="AF57" s="153"/>
      <c r="AG57" s="153" t="s">
        <v>122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192" t="s">
        <v>219</v>
      </c>
      <c r="D58" s="183"/>
      <c r="E58" s="184">
        <v>6.22</v>
      </c>
      <c r="F58" s="162"/>
      <c r="G58" s="206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53"/>
      <c r="Z58" s="153"/>
      <c r="AA58" s="153"/>
      <c r="AB58" s="153"/>
      <c r="AC58" s="153"/>
      <c r="AD58" s="153"/>
      <c r="AE58" s="153"/>
      <c r="AF58" s="153"/>
      <c r="AG58" s="153" t="s">
        <v>161</v>
      </c>
      <c r="AH58" s="153">
        <v>0</v>
      </c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70">
        <v>15</v>
      </c>
      <c r="B59" s="171" t="s">
        <v>220</v>
      </c>
      <c r="C59" s="180" t="s">
        <v>221</v>
      </c>
      <c r="D59" s="172" t="s">
        <v>154</v>
      </c>
      <c r="E59" s="173">
        <v>7.8</v>
      </c>
      <c r="F59" s="174"/>
      <c r="G59" s="176">
        <f>ROUND(E59*F59,2)</f>
        <v>0</v>
      </c>
      <c r="H59" s="195"/>
      <c r="I59" s="175">
        <f>ROUND(E59*H59,2)</f>
        <v>0</v>
      </c>
      <c r="J59" s="174"/>
      <c r="K59" s="175">
        <f>ROUND(E59*J59,2)</f>
        <v>0</v>
      </c>
      <c r="L59" s="175">
        <v>21</v>
      </c>
      <c r="M59" s="175">
        <f>G59*(1+L59/100)</f>
        <v>0</v>
      </c>
      <c r="N59" s="175">
        <v>0</v>
      </c>
      <c r="O59" s="175">
        <f>ROUND(E59*N59,2)</f>
        <v>0</v>
      </c>
      <c r="P59" s="175">
        <v>0</v>
      </c>
      <c r="Q59" s="175">
        <f>ROUND(E59*P59,2)</f>
        <v>0</v>
      </c>
      <c r="R59" s="175"/>
      <c r="S59" s="175" t="s">
        <v>117</v>
      </c>
      <c r="T59" s="176" t="s">
        <v>118</v>
      </c>
      <c r="U59" s="162">
        <v>0.27</v>
      </c>
      <c r="V59" s="162">
        <f>ROUND(E59*U59,2)</f>
        <v>2.11</v>
      </c>
      <c r="W59" s="162"/>
      <c r="X59" s="162" t="s">
        <v>119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120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275" t="s">
        <v>222</v>
      </c>
      <c r="D60" s="276"/>
      <c r="E60" s="276"/>
      <c r="F60" s="276"/>
      <c r="G60" s="278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53"/>
      <c r="Z60" s="153"/>
      <c r="AA60" s="153"/>
      <c r="AB60" s="153"/>
      <c r="AC60" s="153"/>
      <c r="AD60" s="153"/>
      <c r="AE60" s="153"/>
      <c r="AF60" s="153"/>
      <c r="AG60" s="153" t="s">
        <v>122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/>
      <c r="B61" s="161"/>
      <c r="C61" s="192" t="s">
        <v>223</v>
      </c>
      <c r="D61" s="183"/>
      <c r="E61" s="184">
        <v>7.8</v>
      </c>
      <c r="F61" s="162"/>
      <c r="G61" s="206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53"/>
      <c r="Z61" s="153"/>
      <c r="AA61" s="153"/>
      <c r="AB61" s="153"/>
      <c r="AC61" s="153"/>
      <c r="AD61" s="153"/>
      <c r="AE61" s="153"/>
      <c r="AF61" s="153"/>
      <c r="AG61" s="153" t="s">
        <v>161</v>
      </c>
      <c r="AH61" s="153">
        <v>0</v>
      </c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70">
        <v>16</v>
      </c>
      <c r="B62" s="171" t="s">
        <v>224</v>
      </c>
      <c r="C62" s="180" t="s">
        <v>225</v>
      </c>
      <c r="D62" s="172" t="s">
        <v>154</v>
      </c>
      <c r="E62" s="173">
        <v>22.95</v>
      </c>
      <c r="F62" s="174"/>
      <c r="G62" s="176">
        <f>ROUND(E62*F62,2)</f>
        <v>0</v>
      </c>
      <c r="H62" s="195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75">
        <v>0</v>
      </c>
      <c r="O62" s="175">
        <f>ROUND(E62*N62,2)</f>
        <v>0</v>
      </c>
      <c r="P62" s="175">
        <v>0</v>
      </c>
      <c r="Q62" s="175">
        <f>ROUND(E62*P62,2)</f>
        <v>0</v>
      </c>
      <c r="R62" s="175"/>
      <c r="S62" s="175" t="s">
        <v>117</v>
      </c>
      <c r="T62" s="176" t="s">
        <v>118</v>
      </c>
      <c r="U62" s="162">
        <v>3.53</v>
      </c>
      <c r="V62" s="162">
        <f>ROUND(E62*U62,2)</f>
        <v>81.010000000000005</v>
      </c>
      <c r="W62" s="162"/>
      <c r="X62" s="162" t="s">
        <v>119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120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60"/>
      <c r="B63" s="161"/>
      <c r="C63" s="275" t="s">
        <v>226</v>
      </c>
      <c r="D63" s="276"/>
      <c r="E63" s="276"/>
      <c r="F63" s="276"/>
      <c r="G63" s="278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53"/>
      <c r="Z63" s="153"/>
      <c r="AA63" s="153"/>
      <c r="AB63" s="153"/>
      <c r="AC63" s="153"/>
      <c r="AD63" s="153"/>
      <c r="AE63" s="153"/>
      <c r="AF63" s="153"/>
      <c r="AG63" s="153" t="s">
        <v>122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77" t="str">
        <f>C63</f>
        <v>- ruční výkop rýhy šířky cca 50 cm, odkrytí zemního vedení spol. CETIN, položka bude použita jen v případě potřeby dle pokynů investora</v>
      </c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60"/>
      <c r="B64" s="161"/>
      <c r="C64" s="192" t="s">
        <v>227</v>
      </c>
      <c r="D64" s="183"/>
      <c r="E64" s="184">
        <v>22.95</v>
      </c>
      <c r="F64" s="162"/>
      <c r="G64" s="206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53"/>
      <c r="Z64" s="153"/>
      <c r="AA64" s="153"/>
      <c r="AB64" s="153"/>
      <c r="AC64" s="153"/>
      <c r="AD64" s="153"/>
      <c r="AE64" s="153"/>
      <c r="AF64" s="153"/>
      <c r="AG64" s="153" t="s">
        <v>161</v>
      </c>
      <c r="AH64" s="153">
        <v>0</v>
      </c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70">
        <v>17</v>
      </c>
      <c r="B65" s="171" t="s">
        <v>228</v>
      </c>
      <c r="C65" s="180" t="s">
        <v>229</v>
      </c>
      <c r="D65" s="172" t="s">
        <v>170</v>
      </c>
      <c r="E65" s="173">
        <v>38.82</v>
      </c>
      <c r="F65" s="174"/>
      <c r="G65" s="176">
        <f>ROUND(E65*F65,2)</f>
        <v>0</v>
      </c>
      <c r="H65" s="195"/>
      <c r="I65" s="175">
        <f>ROUND(E65*H65,2)</f>
        <v>0</v>
      </c>
      <c r="J65" s="174"/>
      <c r="K65" s="175">
        <f>ROUND(E65*J65,2)</f>
        <v>0</v>
      </c>
      <c r="L65" s="175">
        <v>21</v>
      </c>
      <c r="M65" s="175">
        <f>G65*(1+L65/100)</f>
        <v>0</v>
      </c>
      <c r="N65" s="175">
        <v>0</v>
      </c>
      <c r="O65" s="175">
        <f>ROUND(E65*N65,2)</f>
        <v>0</v>
      </c>
      <c r="P65" s="175">
        <v>0</v>
      </c>
      <c r="Q65" s="175">
        <f>ROUND(E65*P65,2)</f>
        <v>0</v>
      </c>
      <c r="R65" s="175"/>
      <c r="S65" s="175" t="s">
        <v>117</v>
      </c>
      <c r="T65" s="176" t="s">
        <v>118</v>
      </c>
      <c r="U65" s="162">
        <v>0.03</v>
      </c>
      <c r="V65" s="162">
        <f>ROUND(E65*U65,2)</f>
        <v>1.1599999999999999</v>
      </c>
      <c r="W65" s="162"/>
      <c r="X65" s="162" t="s">
        <v>119</v>
      </c>
      <c r="Y65" s="153"/>
      <c r="Z65" s="153"/>
      <c r="AA65" s="153"/>
      <c r="AB65" s="153"/>
      <c r="AC65" s="153"/>
      <c r="AD65" s="153"/>
      <c r="AE65" s="153"/>
      <c r="AF65" s="153"/>
      <c r="AG65" s="153" t="s">
        <v>120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275" t="s">
        <v>230</v>
      </c>
      <c r="D66" s="276"/>
      <c r="E66" s="276"/>
      <c r="F66" s="276"/>
      <c r="G66" s="278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53"/>
      <c r="Z66" s="153"/>
      <c r="AA66" s="153"/>
      <c r="AB66" s="153"/>
      <c r="AC66" s="153"/>
      <c r="AD66" s="153"/>
      <c r="AE66" s="153"/>
      <c r="AF66" s="153"/>
      <c r="AG66" s="153" t="s">
        <v>122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192" t="s">
        <v>231</v>
      </c>
      <c r="D67" s="183"/>
      <c r="E67" s="184">
        <v>13.32</v>
      </c>
      <c r="F67" s="162"/>
      <c r="G67" s="206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53"/>
      <c r="Z67" s="153"/>
      <c r="AA67" s="153"/>
      <c r="AB67" s="153"/>
      <c r="AC67" s="153"/>
      <c r="AD67" s="153"/>
      <c r="AE67" s="153"/>
      <c r="AF67" s="153"/>
      <c r="AG67" s="153" t="s">
        <v>161</v>
      </c>
      <c r="AH67" s="153">
        <v>0</v>
      </c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60"/>
      <c r="B68" s="161"/>
      <c r="C68" s="192" t="s">
        <v>232</v>
      </c>
      <c r="D68" s="183"/>
      <c r="E68" s="184">
        <v>25.5</v>
      </c>
      <c r="F68" s="162"/>
      <c r="G68" s="206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53"/>
      <c r="Z68" s="153"/>
      <c r="AA68" s="153"/>
      <c r="AB68" s="153"/>
      <c r="AC68" s="153"/>
      <c r="AD68" s="153"/>
      <c r="AE68" s="153"/>
      <c r="AF68" s="153"/>
      <c r="AG68" s="153" t="s">
        <v>161</v>
      </c>
      <c r="AH68" s="153">
        <v>0</v>
      </c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70">
        <v>18</v>
      </c>
      <c r="B69" s="171" t="s">
        <v>233</v>
      </c>
      <c r="C69" s="180" t="s">
        <v>234</v>
      </c>
      <c r="D69" s="172" t="s">
        <v>154</v>
      </c>
      <c r="E69" s="173">
        <v>5.8230000000000004</v>
      </c>
      <c r="F69" s="174"/>
      <c r="G69" s="176">
        <f>ROUND(E69*F69,2)</f>
        <v>0</v>
      </c>
      <c r="H69" s="195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75">
        <v>0</v>
      </c>
      <c r="O69" s="175">
        <f>ROUND(E69*N69,2)</f>
        <v>0</v>
      </c>
      <c r="P69" s="175">
        <v>0</v>
      </c>
      <c r="Q69" s="175">
        <f>ROUND(E69*P69,2)</f>
        <v>0</v>
      </c>
      <c r="R69" s="175"/>
      <c r="S69" s="175" t="s">
        <v>117</v>
      </c>
      <c r="T69" s="176" t="s">
        <v>118</v>
      </c>
      <c r="U69" s="162">
        <v>1.59</v>
      </c>
      <c r="V69" s="162">
        <f>ROUND(E69*U69,2)</f>
        <v>9.26</v>
      </c>
      <c r="W69" s="162"/>
      <c r="X69" s="162" t="s">
        <v>119</v>
      </c>
      <c r="Y69" s="153"/>
      <c r="Z69" s="153"/>
      <c r="AA69" s="153"/>
      <c r="AB69" s="153"/>
      <c r="AC69" s="153"/>
      <c r="AD69" s="153"/>
      <c r="AE69" s="153"/>
      <c r="AF69" s="153"/>
      <c r="AG69" s="153" t="s">
        <v>120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275" t="s">
        <v>235</v>
      </c>
      <c r="D70" s="276"/>
      <c r="E70" s="276"/>
      <c r="F70" s="276"/>
      <c r="G70" s="278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53"/>
      <c r="Z70" s="153"/>
      <c r="AA70" s="153"/>
      <c r="AB70" s="153"/>
      <c r="AC70" s="153"/>
      <c r="AD70" s="153"/>
      <c r="AE70" s="153"/>
      <c r="AF70" s="153"/>
      <c r="AG70" s="153" t="s">
        <v>122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/>
      <c r="B71" s="161"/>
      <c r="C71" s="266" t="s">
        <v>236</v>
      </c>
      <c r="D71" s="267"/>
      <c r="E71" s="267"/>
      <c r="F71" s="267"/>
      <c r="G71" s="277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53"/>
      <c r="Z71" s="153"/>
      <c r="AA71" s="153"/>
      <c r="AB71" s="153"/>
      <c r="AC71" s="153"/>
      <c r="AD71" s="153"/>
      <c r="AE71" s="153"/>
      <c r="AF71" s="153"/>
      <c r="AG71" s="153" t="s">
        <v>122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192" t="s">
        <v>237</v>
      </c>
      <c r="D72" s="183"/>
      <c r="E72" s="184">
        <v>2</v>
      </c>
      <c r="F72" s="162"/>
      <c r="G72" s="206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53"/>
      <c r="Z72" s="153"/>
      <c r="AA72" s="153"/>
      <c r="AB72" s="153"/>
      <c r="AC72" s="153"/>
      <c r="AD72" s="153"/>
      <c r="AE72" s="153"/>
      <c r="AF72" s="153"/>
      <c r="AG72" s="153" t="s">
        <v>161</v>
      </c>
      <c r="AH72" s="153">
        <v>0</v>
      </c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60"/>
      <c r="B73" s="161"/>
      <c r="C73" s="192" t="s">
        <v>238</v>
      </c>
      <c r="D73" s="183"/>
      <c r="E73" s="184">
        <v>3.83</v>
      </c>
      <c r="F73" s="162"/>
      <c r="G73" s="206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53"/>
      <c r="Z73" s="153"/>
      <c r="AA73" s="153"/>
      <c r="AB73" s="153"/>
      <c r="AC73" s="153"/>
      <c r="AD73" s="153"/>
      <c r="AE73" s="153"/>
      <c r="AF73" s="153"/>
      <c r="AG73" s="153" t="s">
        <v>161</v>
      </c>
      <c r="AH73" s="153">
        <v>0</v>
      </c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70">
        <v>19</v>
      </c>
      <c r="B74" s="171" t="s">
        <v>239</v>
      </c>
      <c r="C74" s="180" t="s">
        <v>240</v>
      </c>
      <c r="D74" s="172" t="s">
        <v>241</v>
      </c>
      <c r="E74" s="173">
        <v>21.350999999999999</v>
      </c>
      <c r="F74" s="174"/>
      <c r="G74" s="176">
        <f>ROUND(E74*F74,2)</f>
        <v>0</v>
      </c>
      <c r="H74" s="195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5">
        <v>1</v>
      </c>
      <c r="O74" s="175">
        <f>ROUND(E74*N74,2)</f>
        <v>21.35</v>
      </c>
      <c r="P74" s="175">
        <v>0</v>
      </c>
      <c r="Q74" s="175">
        <f>ROUND(E74*P74,2)</f>
        <v>0</v>
      </c>
      <c r="R74" s="175"/>
      <c r="S74" s="175" t="s">
        <v>117</v>
      </c>
      <c r="T74" s="176" t="s">
        <v>118</v>
      </c>
      <c r="U74" s="162">
        <v>0</v>
      </c>
      <c r="V74" s="162">
        <f>ROUND(E74*U74,2)</f>
        <v>0</v>
      </c>
      <c r="W74" s="162"/>
      <c r="X74" s="162" t="s">
        <v>242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243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60"/>
      <c r="B75" s="161"/>
      <c r="C75" s="275" t="s">
        <v>244</v>
      </c>
      <c r="D75" s="276"/>
      <c r="E75" s="276"/>
      <c r="F75" s="276"/>
      <c r="G75" s="278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53"/>
      <c r="Z75" s="153"/>
      <c r="AA75" s="153"/>
      <c r="AB75" s="153"/>
      <c r="AC75" s="153"/>
      <c r="AD75" s="153"/>
      <c r="AE75" s="153"/>
      <c r="AF75" s="153"/>
      <c r="AG75" s="153" t="s">
        <v>122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266" t="s">
        <v>245</v>
      </c>
      <c r="D76" s="267"/>
      <c r="E76" s="267"/>
      <c r="F76" s="267"/>
      <c r="G76" s="277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53"/>
      <c r="Z76" s="153"/>
      <c r="AA76" s="153"/>
      <c r="AB76" s="153"/>
      <c r="AC76" s="153"/>
      <c r="AD76" s="153"/>
      <c r="AE76" s="153"/>
      <c r="AF76" s="153"/>
      <c r="AG76" s="153" t="s">
        <v>122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60"/>
      <c r="B77" s="161"/>
      <c r="C77" s="192" t="s">
        <v>246</v>
      </c>
      <c r="D77" s="183"/>
      <c r="E77" s="184">
        <v>2.93</v>
      </c>
      <c r="F77" s="162"/>
      <c r="G77" s="206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53"/>
      <c r="Z77" s="153"/>
      <c r="AA77" s="153"/>
      <c r="AB77" s="153"/>
      <c r="AC77" s="153"/>
      <c r="AD77" s="153"/>
      <c r="AE77" s="153"/>
      <c r="AF77" s="153"/>
      <c r="AG77" s="153" t="s">
        <v>161</v>
      </c>
      <c r="AH77" s="153">
        <v>0</v>
      </c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ht="22.5" outlineLevel="1" x14ac:dyDescent="0.2">
      <c r="A78" s="160"/>
      <c r="B78" s="161"/>
      <c r="C78" s="192" t="s">
        <v>247</v>
      </c>
      <c r="D78" s="183"/>
      <c r="E78" s="184">
        <v>5.61</v>
      </c>
      <c r="F78" s="162"/>
      <c r="G78" s="206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53"/>
      <c r="Z78" s="153"/>
      <c r="AA78" s="153"/>
      <c r="AB78" s="153"/>
      <c r="AC78" s="153"/>
      <c r="AD78" s="153"/>
      <c r="AE78" s="153"/>
      <c r="AF78" s="153"/>
      <c r="AG78" s="153" t="s">
        <v>161</v>
      </c>
      <c r="AH78" s="153">
        <v>0</v>
      </c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60"/>
      <c r="B79" s="161"/>
      <c r="C79" s="192" t="s">
        <v>248</v>
      </c>
      <c r="D79" s="183"/>
      <c r="E79" s="184">
        <v>4.4000000000000004</v>
      </c>
      <c r="F79" s="162"/>
      <c r="G79" s="206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53"/>
      <c r="Z79" s="153"/>
      <c r="AA79" s="153"/>
      <c r="AB79" s="153"/>
      <c r="AC79" s="153"/>
      <c r="AD79" s="153"/>
      <c r="AE79" s="153"/>
      <c r="AF79" s="153"/>
      <c r="AG79" s="153" t="s">
        <v>161</v>
      </c>
      <c r="AH79" s="153">
        <v>0</v>
      </c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ht="22.5" outlineLevel="1" x14ac:dyDescent="0.2">
      <c r="A80" s="160"/>
      <c r="B80" s="161"/>
      <c r="C80" s="192" t="s">
        <v>249</v>
      </c>
      <c r="D80" s="183"/>
      <c r="E80" s="184">
        <v>8.41</v>
      </c>
      <c r="F80" s="162"/>
      <c r="G80" s="206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53"/>
      <c r="Z80" s="153"/>
      <c r="AA80" s="153"/>
      <c r="AB80" s="153"/>
      <c r="AC80" s="153"/>
      <c r="AD80" s="153"/>
      <c r="AE80" s="153"/>
      <c r="AF80" s="153"/>
      <c r="AG80" s="153" t="s">
        <v>161</v>
      </c>
      <c r="AH80" s="153">
        <v>0</v>
      </c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70">
        <v>20</v>
      </c>
      <c r="B81" s="171" t="s">
        <v>250</v>
      </c>
      <c r="C81" s="180" t="s">
        <v>251</v>
      </c>
      <c r="D81" s="172" t="s">
        <v>154</v>
      </c>
      <c r="E81" s="173">
        <v>36.0505</v>
      </c>
      <c r="F81" s="174"/>
      <c r="G81" s="176">
        <f>ROUND(E81*F81,2)</f>
        <v>0</v>
      </c>
      <c r="H81" s="195"/>
      <c r="I81" s="175">
        <f>ROUND(E81*H81,2)</f>
        <v>0</v>
      </c>
      <c r="J81" s="174"/>
      <c r="K81" s="175">
        <f>ROUND(E81*J81,2)</f>
        <v>0</v>
      </c>
      <c r="L81" s="175">
        <v>21</v>
      </c>
      <c r="M81" s="175">
        <f>G81*(1+L81/100)</f>
        <v>0</v>
      </c>
      <c r="N81" s="175">
        <v>0</v>
      </c>
      <c r="O81" s="175">
        <f>ROUND(E81*N81,2)</f>
        <v>0</v>
      </c>
      <c r="P81" s="175">
        <v>0</v>
      </c>
      <c r="Q81" s="175">
        <f>ROUND(E81*P81,2)</f>
        <v>0</v>
      </c>
      <c r="R81" s="175"/>
      <c r="S81" s="175" t="s">
        <v>117</v>
      </c>
      <c r="T81" s="176" t="s">
        <v>118</v>
      </c>
      <c r="U81" s="162">
        <v>0.2</v>
      </c>
      <c r="V81" s="162">
        <f>ROUND(E81*U81,2)</f>
        <v>7.21</v>
      </c>
      <c r="W81" s="162"/>
      <c r="X81" s="162" t="s">
        <v>119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120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60"/>
      <c r="B82" s="161"/>
      <c r="C82" s="275" t="s">
        <v>252</v>
      </c>
      <c r="D82" s="276"/>
      <c r="E82" s="276"/>
      <c r="F82" s="276"/>
      <c r="G82" s="278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53"/>
      <c r="Z82" s="153"/>
      <c r="AA82" s="153"/>
      <c r="AB82" s="153"/>
      <c r="AC82" s="153"/>
      <c r="AD82" s="153"/>
      <c r="AE82" s="153"/>
      <c r="AF82" s="153"/>
      <c r="AG82" s="153" t="s">
        <v>122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60"/>
      <c r="B83" s="161"/>
      <c r="C83" s="266" t="s">
        <v>253</v>
      </c>
      <c r="D83" s="267"/>
      <c r="E83" s="267"/>
      <c r="F83" s="267"/>
      <c r="G83" s="277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53"/>
      <c r="Z83" s="153"/>
      <c r="AA83" s="153"/>
      <c r="AB83" s="153"/>
      <c r="AC83" s="153"/>
      <c r="AD83" s="153"/>
      <c r="AE83" s="153"/>
      <c r="AF83" s="153"/>
      <c r="AG83" s="153" t="s">
        <v>122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192" t="s">
        <v>254</v>
      </c>
      <c r="D84" s="183"/>
      <c r="E84" s="184">
        <v>1.05</v>
      </c>
      <c r="F84" s="162"/>
      <c r="G84" s="206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53"/>
      <c r="Z84" s="153"/>
      <c r="AA84" s="153"/>
      <c r="AB84" s="153"/>
      <c r="AC84" s="153"/>
      <c r="AD84" s="153"/>
      <c r="AE84" s="153"/>
      <c r="AF84" s="153"/>
      <c r="AG84" s="153" t="s">
        <v>161</v>
      </c>
      <c r="AH84" s="153">
        <v>0</v>
      </c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60"/>
      <c r="B85" s="161"/>
      <c r="C85" s="192" t="s">
        <v>255</v>
      </c>
      <c r="D85" s="183"/>
      <c r="E85" s="184">
        <v>0.75</v>
      </c>
      <c r="F85" s="162"/>
      <c r="G85" s="206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53"/>
      <c r="Z85" s="153"/>
      <c r="AA85" s="153"/>
      <c r="AB85" s="153"/>
      <c r="AC85" s="153"/>
      <c r="AD85" s="153"/>
      <c r="AE85" s="153"/>
      <c r="AF85" s="153"/>
      <c r="AG85" s="153" t="s">
        <v>161</v>
      </c>
      <c r="AH85" s="153">
        <v>0</v>
      </c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ht="22.5" outlineLevel="1" x14ac:dyDescent="0.2">
      <c r="A86" s="160"/>
      <c r="B86" s="161"/>
      <c r="C86" s="192" t="s">
        <v>256</v>
      </c>
      <c r="D86" s="183"/>
      <c r="E86" s="184">
        <v>0.95</v>
      </c>
      <c r="F86" s="162"/>
      <c r="G86" s="206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53"/>
      <c r="Z86" s="153"/>
      <c r="AA86" s="153"/>
      <c r="AB86" s="153"/>
      <c r="AC86" s="153"/>
      <c r="AD86" s="153"/>
      <c r="AE86" s="153"/>
      <c r="AF86" s="153"/>
      <c r="AG86" s="153" t="s">
        <v>161</v>
      </c>
      <c r="AH86" s="153">
        <v>0</v>
      </c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ht="22.5" outlineLevel="1" x14ac:dyDescent="0.2">
      <c r="A87" s="160"/>
      <c r="B87" s="161"/>
      <c r="C87" s="192" t="s">
        <v>257</v>
      </c>
      <c r="D87" s="183"/>
      <c r="E87" s="184">
        <v>1.66</v>
      </c>
      <c r="F87" s="162"/>
      <c r="G87" s="206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53"/>
      <c r="Z87" s="153"/>
      <c r="AA87" s="153"/>
      <c r="AB87" s="153"/>
      <c r="AC87" s="153"/>
      <c r="AD87" s="153"/>
      <c r="AE87" s="153"/>
      <c r="AF87" s="153"/>
      <c r="AG87" s="153" t="s">
        <v>161</v>
      </c>
      <c r="AH87" s="153">
        <v>0</v>
      </c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60"/>
      <c r="B88" s="161"/>
      <c r="C88" s="192" t="s">
        <v>258</v>
      </c>
      <c r="D88" s="183"/>
      <c r="E88" s="184">
        <v>5.3</v>
      </c>
      <c r="F88" s="162"/>
      <c r="G88" s="206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53"/>
      <c r="Z88" s="153"/>
      <c r="AA88" s="153"/>
      <c r="AB88" s="153"/>
      <c r="AC88" s="153"/>
      <c r="AD88" s="153"/>
      <c r="AE88" s="153"/>
      <c r="AF88" s="153"/>
      <c r="AG88" s="153" t="s">
        <v>161</v>
      </c>
      <c r="AH88" s="153">
        <v>0</v>
      </c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2.5" outlineLevel="1" x14ac:dyDescent="0.2">
      <c r="A89" s="160"/>
      <c r="B89" s="161"/>
      <c r="C89" s="192" t="s">
        <v>259</v>
      </c>
      <c r="D89" s="183"/>
      <c r="E89" s="184">
        <v>8.36</v>
      </c>
      <c r="F89" s="162"/>
      <c r="G89" s="206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53"/>
      <c r="Z89" s="153"/>
      <c r="AA89" s="153"/>
      <c r="AB89" s="153"/>
      <c r="AC89" s="153"/>
      <c r="AD89" s="153"/>
      <c r="AE89" s="153"/>
      <c r="AF89" s="153"/>
      <c r="AG89" s="153" t="s">
        <v>161</v>
      </c>
      <c r="AH89" s="153">
        <v>0</v>
      </c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60"/>
      <c r="B90" s="161"/>
      <c r="C90" s="192" t="s">
        <v>260</v>
      </c>
      <c r="D90" s="183"/>
      <c r="E90" s="184">
        <v>1.4</v>
      </c>
      <c r="F90" s="162"/>
      <c r="G90" s="206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62"/>
      <c r="Y90" s="153"/>
      <c r="Z90" s="153"/>
      <c r="AA90" s="153"/>
      <c r="AB90" s="153"/>
      <c r="AC90" s="153"/>
      <c r="AD90" s="153"/>
      <c r="AE90" s="153"/>
      <c r="AF90" s="153"/>
      <c r="AG90" s="153" t="s">
        <v>161</v>
      </c>
      <c r="AH90" s="153">
        <v>0</v>
      </c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60"/>
      <c r="B91" s="161"/>
      <c r="C91" s="192" t="s">
        <v>261</v>
      </c>
      <c r="D91" s="183"/>
      <c r="E91" s="184">
        <v>16.57</v>
      </c>
      <c r="F91" s="162"/>
      <c r="G91" s="206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62"/>
      <c r="Y91" s="153"/>
      <c r="Z91" s="153"/>
      <c r="AA91" s="153"/>
      <c r="AB91" s="153"/>
      <c r="AC91" s="153"/>
      <c r="AD91" s="153"/>
      <c r="AE91" s="153"/>
      <c r="AF91" s="153"/>
      <c r="AG91" s="153" t="s">
        <v>161</v>
      </c>
      <c r="AH91" s="153">
        <v>0</v>
      </c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70">
        <v>21</v>
      </c>
      <c r="B92" s="171" t="s">
        <v>262</v>
      </c>
      <c r="C92" s="180" t="s">
        <v>263</v>
      </c>
      <c r="D92" s="172" t="s">
        <v>241</v>
      </c>
      <c r="E92" s="173">
        <v>56.328200000000002</v>
      </c>
      <c r="F92" s="174"/>
      <c r="G92" s="176">
        <f>ROUND(E92*F92,2)</f>
        <v>0</v>
      </c>
      <c r="H92" s="195"/>
      <c r="I92" s="175">
        <f>ROUND(E92*H92,2)</f>
        <v>0</v>
      </c>
      <c r="J92" s="174"/>
      <c r="K92" s="175">
        <f>ROUND(E92*J92,2)</f>
        <v>0</v>
      </c>
      <c r="L92" s="175">
        <v>21</v>
      </c>
      <c r="M92" s="175">
        <f>G92*(1+L92/100)</f>
        <v>0</v>
      </c>
      <c r="N92" s="175">
        <v>1</v>
      </c>
      <c r="O92" s="175">
        <f>ROUND(E92*N92,2)</f>
        <v>56.33</v>
      </c>
      <c r="P92" s="175">
        <v>0</v>
      </c>
      <c r="Q92" s="175">
        <f>ROUND(E92*P92,2)</f>
        <v>0</v>
      </c>
      <c r="R92" s="175"/>
      <c r="S92" s="175" t="s">
        <v>117</v>
      </c>
      <c r="T92" s="176" t="s">
        <v>118</v>
      </c>
      <c r="U92" s="162">
        <v>0</v>
      </c>
      <c r="V92" s="162">
        <f>ROUND(E92*U92,2)</f>
        <v>0</v>
      </c>
      <c r="W92" s="162"/>
      <c r="X92" s="162" t="s">
        <v>242</v>
      </c>
      <c r="Y92" s="153"/>
      <c r="Z92" s="153"/>
      <c r="AA92" s="153"/>
      <c r="AB92" s="153"/>
      <c r="AC92" s="153"/>
      <c r="AD92" s="153"/>
      <c r="AE92" s="153"/>
      <c r="AF92" s="153"/>
      <c r="AG92" s="153" t="s">
        <v>243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60"/>
      <c r="B93" s="161"/>
      <c r="C93" s="275" t="s">
        <v>264</v>
      </c>
      <c r="D93" s="276"/>
      <c r="E93" s="276"/>
      <c r="F93" s="276"/>
      <c r="G93" s="278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53"/>
      <c r="Z93" s="153"/>
      <c r="AA93" s="153"/>
      <c r="AB93" s="153"/>
      <c r="AC93" s="153"/>
      <c r="AD93" s="153"/>
      <c r="AE93" s="153"/>
      <c r="AF93" s="153"/>
      <c r="AG93" s="153" t="s">
        <v>122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60"/>
      <c r="B94" s="161"/>
      <c r="C94" s="192" t="s">
        <v>265</v>
      </c>
      <c r="D94" s="183"/>
      <c r="E94" s="184">
        <v>2.31</v>
      </c>
      <c r="F94" s="162"/>
      <c r="G94" s="206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62"/>
      <c r="Y94" s="153"/>
      <c r="Z94" s="153"/>
      <c r="AA94" s="153"/>
      <c r="AB94" s="153"/>
      <c r="AC94" s="153"/>
      <c r="AD94" s="153"/>
      <c r="AE94" s="153"/>
      <c r="AF94" s="153"/>
      <c r="AG94" s="153" t="s">
        <v>161</v>
      </c>
      <c r="AH94" s="153">
        <v>0</v>
      </c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ht="22.5" outlineLevel="1" x14ac:dyDescent="0.2">
      <c r="A95" s="160"/>
      <c r="B95" s="161"/>
      <c r="C95" s="192" t="s">
        <v>266</v>
      </c>
      <c r="D95" s="183"/>
      <c r="E95" s="184">
        <v>2.09</v>
      </c>
      <c r="F95" s="162"/>
      <c r="G95" s="206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53"/>
      <c r="Z95" s="153"/>
      <c r="AA95" s="153"/>
      <c r="AB95" s="153"/>
      <c r="AC95" s="153"/>
      <c r="AD95" s="153"/>
      <c r="AE95" s="153"/>
      <c r="AF95" s="153"/>
      <c r="AG95" s="153" t="s">
        <v>161</v>
      </c>
      <c r="AH95" s="153">
        <v>0</v>
      </c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ht="22.5" outlineLevel="1" x14ac:dyDescent="0.2">
      <c r="A96" s="160"/>
      <c r="B96" s="161"/>
      <c r="C96" s="192" t="s">
        <v>267</v>
      </c>
      <c r="D96" s="183"/>
      <c r="E96" s="184">
        <v>15.46</v>
      </c>
      <c r="F96" s="162"/>
      <c r="G96" s="206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62"/>
      <c r="Y96" s="153"/>
      <c r="Z96" s="153"/>
      <c r="AA96" s="153"/>
      <c r="AB96" s="153"/>
      <c r="AC96" s="153"/>
      <c r="AD96" s="153"/>
      <c r="AE96" s="153"/>
      <c r="AF96" s="153"/>
      <c r="AG96" s="153" t="s">
        <v>161</v>
      </c>
      <c r="AH96" s="153">
        <v>0</v>
      </c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ht="22.5" outlineLevel="1" x14ac:dyDescent="0.2">
      <c r="A97" s="160"/>
      <c r="B97" s="161"/>
      <c r="C97" s="192" t="s">
        <v>268</v>
      </c>
      <c r="D97" s="183"/>
      <c r="E97" s="184">
        <v>36.47</v>
      </c>
      <c r="F97" s="162"/>
      <c r="G97" s="206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53"/>
      <c r="Z97" s="153"/>
      <c r="AA97" s="153"/>
      <c r="AB97" s="153"/>
      <c r="AC97" s="153"/>
      <c r="AD97" s="153"/>
      <c r="AE97" s="153"/>
      <c r="AF97" s="153"/>
      <c r="AG97" s="153" t="s">
        <v>161</v>
      </c>
      <c r="AH97" s="153">
        <v>0</v>
      </c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70">
        <v>22</v>
      </c>
      <c r="B98" s="171" t="s">
        <v>269</v>
      </c>
      <c r="C98" s="180" t="s">
        <v>270</v>
      </c>
      <c r="D98" s="172" t="s">
        <v>154</v>
      </c>
      <c r="E98" s="173">
        <v>7.1334999999999997</v>
      </c>
      <c r="F98" s="174"/>
      <c r="G98" s="176">
        <f>ROUND(E98*F98,2)</f>
        <v>0</v>
      </c>
      <c r="H98" s="195"/>
      <c r="I98" s="175">
        <f>ROUND(E98*H98,2)</f>
        <v>0</v>
      </c>
      <c r="J98" s="174"/>
      <c r="K98" s="175">
        <f>ROUND(E98*J98,2)</f>
        <v>0</v>
      </c>
      <c r="L98" s="175">
        <v>21</v>
      </c>
      <c r="M98" s="175">
        <f>G98*(1+L98/100)</f>
        <v>0</v>
      </c>
      <c r="N98" s="175">
        <v>0</v>
      </c>
      <c r="O98" s="175">
        <f>ROUND(E98*N98,2)</f>
        <v>0</v>
      </c>
      <c r="P98" s="175">
        <v>0</v>
      </c>
      <c r="Q98" s="175">
        <f>ROUND(E98*P98,2)</f>
        <v>0</v>
      </c>
      <c r="R98" s="175"/>
      <c r="S98" s="175" t="s">
        <v>117</v>
      </c>
      <c r="T98" s="176" t="s">
        <v>118</v>
      </c>
      <c r="U98" s="162">
        <v>0.96</v>
      </c>
      <c r="V98" s="162">
        <f>ROUND(E98*U98,2)</f>
        <v>6.85</v>
      </c>
      <c r="W98" s="162"/>
      <c r="X98" s="162" t="s">
        <v>119</v>
      </c>
      <c r="Y98" s="153"/>
      <c r="Z98" s="153"/>
      <c r="AA98" s="153"/>
      <c r="AB98" s="153"/>
      <c r="AC98" s="153"/>
      <c r="AD98" s="153"/>
      <c r="AE98" s="153"/>
      <c r="AF98" s="153"/>
      <c r="AG98" s="153" t="s">
        <v>120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60"/>
      <c r="B99" s="161"/>
      <c r="C99" s="275" t="s">
        <v>271</v>
      </c>
      <c r="D99" s="276"/>
      <c r="E99" s="276"/>
      <c r="F99" s="276"/>
      <c r="G99" s="278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62"/>
      <c r="Y99" s="153"/>
      <c r="Z99" s="153"/>
      <c r="AA99" s="153"/>
      <c r="AB99" s="153"/>
      <c r="AC99" s="153"/>
      <c r="AD99" s="153"/>
      <c r="AE99" s="153"/>
      <c r="AF99" s="153"/>
      <c r="AG99" s="153" t="s">
        <v>122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192" t="s">
        <v>272</v>
      </c>
      <c r="D100" s="183"/>
      <c r="E100" s="184">
        <v>0.79</v>
      </c>
      <c r="F100" s="162"/>
      <c r="G100" s="206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161</v>
      </c>
      <c r="AH100" s="153">
        <v>0</v>
      </c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60"/>
      <c r="B101" s="161"/>
      <c r="C101" s="192" t="s">
        <v>273</v>
      </c>
      <c r="D101" s="183"/>
      <c r="E101" s="184">
        <v>2.65</v>
      </c>
      <c r="F101" s="162"/>
      <c r="G101" s="206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62"/>
      <c r="Y101" s="153"/>
      <c r="Z101" s="153"/>
      <c r="AA101" s="153"/>
      <c r="AB101" s="153"/>
      <c r="AC101" s="153"/>
      <c r="AD101" s="153"/>
      <c r="AE101" s="153"/>
      <c r="AF101" s="153"/>
      <c r="AG101" s="153" t="s">
        <v>161</v>
      </c>
      <c r="AH101" s="153">
        <v>0</v>
      </c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60"/>
      <c r="B102" s="161"/>
      <c r="C102" s="192" t="s">
        <v>274</v>
      </c>
      <c r="D102" s="183"/>
      <c r="E102" s="184">
        <v>3.7</v>
      </c>
      <c r="F102" s="162"/>
      <c r="G102" s="206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62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161</v>
      </c>
      <c r="AH102" s="153">
        <v>0</v>
      </c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x14ac:dyDescent="0.2">
      <c r="A103" s="164" t="s">
        <v>112</v>
      </c>
      <c r="B103" s="165" t="s">
        <v>64</v>
      </c>
      <c r="C103" s="179" t="s">
        <v>65</v>
      </c>
      <c r="D103" s="166"/>
      <c r="E103" s="167"/>
      <c r="F103" s="168"/>
      <c r="G103" s="169">
        <f>SUMIF(AG104:AG112,"&lt;&gt;NOR",G104:G112)</f>
        <v>0</v>
      </c>
      <c r="H103" s="168"/>
      <c r="I103" s="168">
        <f>SUM(I104:I112)</f>
        <v>0</v>
      </c>
      <c r="J103" s="168"/>
      <c r="K103" s="168">
        <f>SUM(K104:K112)</f>
        <v>0</v>
      </c>
      <c r="L103" s="168"/>
      <c r="M103" s="168">
        <f>SUM(M104:M112)</f>
        <v>0</v>
      </c>
      <c r="N103" s="168"/>
      <c r="O103" s="168">
        <f>SUM(O104:O112)</f>
        <v>0</v>
      </c>
      <c r="P103" s="168"/>
      <c r="Q103" s="168">
        <f>SUM(Q104:Q112)</f>
        <v>0</v>
      </c>
      <c r="R103" s="168"/>
      <c r="S103" s="168"/>
      <c r="T103" s="169"/>
      <c r="U103" s="163"/>
      <c r="V103" s="163">
        <f>SUM(V104:V112)</f>
        <v>8.83</v>
      </c>
      <c r="W103" s="163"/>
      <c r="X103" s="163"/>
      <c r="AG103" t="s">
        <v>113</v>
      </c>
    </row>
    <row r="104" spans="1:60" outlineLevel="1" x14ac:dyDescent="0.2">
      <c r="A104" s="185">
        <v>23</v>
      </c>
      <c r="B104" s="186" t="s">
        <v>275</v>
      </c>
      <c r="C104" s="193" t="s">
        <v>276</v>
      </c>
      <c r="D104" s="187" t="s">
        <v>170</v>
      </c>
      <c r="E104" s="188">
        <v>22.4</v>
      </c>
      <c r="F104" s="189"/>
      <c r="G104" s="191">
        <f>ROUND(E104*F104,2)</f>
        <v>0</v>
      </c>
      <c r="H104" s="196"/>
      <c r="I104" s="190">
        <f>ROUND(E104*H104,2)</f>
        <v>0</v>
      </c>
      <c r="J104" s="189"/>
      <c r="K104" s="190">
        <f>ROUND(E104*J104,2)</f>
        <v>0</v>
      </c>
      <c r="L104" s="190">
        <v>21</v>
      </c>
      <c r="M104" s="190">
        <f>G104*(1+L104/100)</f>
        <v>0</v>
      </c>
      <c r="N104" s="190">
        <v>0</v>
      </c>
      <c r="O104" s="190">
        <f>ROUND(E104*N104,2)</f>
        <v>0</v>
      </c>
      <c r="P104" s="190">
        <v>0</v>
      </c>
      <c r="Q104" s="190">
        <f>ROUND(E104*P104,2)</f>
        <v>0</v>
      </c>
      <c r="R104" s="190"/>
      <c r="S104" s="190" t="s">
        <v>117</v>
      </c>
      <c r="T104" s="191" t="s">
        <v>118</v>
      </c>
      <c r="U104" s="162">
        <v>0.252</v>
      </c>
      <c r="V104" s="162">
        <f>ROUND(E104*U104,2)</f>
        <v>5.64</v>
      </c>
      <c r="W104" s="162"/>
      <c r="X104" s="162" t="s">
        <v>119</v>
      </c>
      <c r="Y104" s="153"/>
      <c r="Z104" s="153"/>
      <c r="AA104" s="153"/>
      <c r="AB104" s="153"/>
      <c r="AC104" s="153"/>
      <c r="AD104" s="153"/>
      <c r="AE104" s="153"/>
      <c r="AF104" s="153"/>
      <c r="AG104" s="153" t="s">
        <v>120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85">
        <v>24</v>
      </c>
      <c r="B105" s="186" t="s">
        <v>277</v>
      </c>
      <c r="C105" s="193" t="s">
        <v>278</v>
      </c>
      <c r="D105" s="187" t="s">
        <v>170</v>
      </c>
      <c r="E105" s="188">
        <v>22.4</v>
      </c>
      <c r="F105" s="189"/>
      <c r="G105" s="191">
        <f>ROUND(E105*F105,2)</f>
        <v>0</v>
      </c>
      <c r="H105" s="196"/>
      <c r="I105" s="190">
        <f>ROUND(E105*H105,2)</f>
        <v>0</v>
      </c>
      <c r="J105" s="189"/>
      <c r="K105" s="190">
        <f>ROUND(E105*J105,2)</f>
        <v>0</v>
      </c>
      <c r="L105" s="190">
        <v>21</v>
      </c>
      <c r="M105" s="190">
        <f>G105*(1+L105/100)</f>
        <v>0</v>
      </c>
      <c r="N105" s="190">
        <v>0</v>
      </c>
      <c r="O105" s="190">
        <f>ROUND(E105*N105,2)</f>
        <v>0</v>
      </c>
      <c r="P105" s="190">
        <v>0</v>
      </c>
      <c r="Q105" s="190">
        <f>ROUND(E105*P105,2)</f>
        <v>0</v>
      </c>
      <c r="R105" s="190"/>
      <c r="S105" s="190" t="s">
        <v>117</v>
      </c>
      <c r="T105" s="191" t="s">
        <v>118</v>
      </c>
      <c r="U105" s="162">
        <v>9.7000000000000003E-2</v>
      </c>
      <c r="V105" s="162">
        <f>ROUND(E105*U105,2)</f>
        <v>2.17</v>
      </c>
      <c r="W105" s="162"/>
      <c r="X105" s="162" t="s">
        <v>119</v>
      </c>
      <c r="Y105" s="153"/>
      <c r="Z105" s="153"/>
      <c r="AA105" s="153"/>
      <c r="AB105" s="153"/>
      <c r="AC105" s="153"/>
      <c r="AD105" s="153"/>
      <c r="AE105" s="153"/>
      <c r="AF105" s="153"/>
      <c r="AG105" s="153" t="s">
        <v>279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70">
        <v>25</v>
      </c>
      <c r="B106" s="171" t="s">
        <v>280</v>
      </c>
      <c r="C106" s="180" t="s">
        <v>281</v>
      </c>
      <c r="D106" s="172" t="s">
        <v>282</v>
      </c>
      <c r="E106" s="173">
        <v>0.56000000000000005</v>
      </c>
      <c r="F106" s="174"/>
      <c r="G106" s="176">
        <f>ROUND(E106*F106,2)</f>
        <v>0</v>
      </c>
      <c r="H106" s="195"/>
      <c r="I106" s="175">
        <f>ROUND(E106*H106,2)</f>
        <v>0</v>
      </c>
      <c r="J106" s="174"/>
      <c r="K106" s="175">
        <f>ROUND(E106*J106,2)</f>
        <v>0</v>
      </c>
      <c r="L106" s="175">
        <v>21</v>
      </c>
      <c r="M106" s="175">
        <f>G106*(1+L106/100)</f>
        <v>0</v>
      </c>
      <c r="N106" s="175">
        <v>1E-3</v>
      </c>
      <c r="O106" s="175">
        <f>ROUND(E106*N106,2)</f>
        <v>0</v>
      </c>
      <c r="P106" s="175">
        <v>0</v>
      </c>
      <c r="Q106" s="175">
        <f>ROUND(E106*P106,2)</f>
        <v>0</v>
      </c>
      <c r="R106" s="175"/>
      <c r="S106" s="175" t="s">
        <v>117</v>
      </c>
      <c r="T106" s="176" t="s">
        <v>118</v>
      </c>
      <c r="U106" s="162">
        <v>0</v>
      </c>
      <c r="V106" s="162">
        <f>ROUND(E106*U106,2)</f>
        <v>0</v>
      </c>
      <c r="W106" s="162"/>
      <c r="X106" s="162" t="s">
        <v>242</v>
      </c>
      <c r="Y106" s="153"/>
      <c r="Z106" s="153"/>
      <c r="AA106" s="153"/>
      <c r="AB106" s="153"/>
      <c r="AC106" s="153"/>
      <c r="AD106" s="153"/>
      <c r="AE106" s="153"/>
      <c r="AF106" s="153"/>
      <c r="AG106" s="153" t="s">
        <v>283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60"/>
      <c r="B107" s="161"/>
      <c r="C107" s="192" t="s">
        <v>284</v>
      </c>
      <c r="D107" s="183"/>
      <c r="E107" s="184">
        <v>0.56000000000000005</v>
      </c>
      <c r="F107" s="162"/>
      <c r="G107" s="206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62"/>
      <c r="Y107" s="153"/>
      <c r="Z107" s="153"/>
      <c r="AA107" s="153"/>
      <c r="AB107" s="153"/>
      <c r="AC107" s="153"/>
      <c r="AD107" s="153"/>
      <c r="AE107" s="153"/>
      <c r="AF107" s="153"/>
      <c r="AG107" s="153" t="s">
        <v>161</v>
      </c>
      <c r="AH107" s="153">
        <v>0</v>
      </c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85">
        <v>26</v>
      </c>
      <c r="B108" s="186" t="s">
        <v>285</v>
      </c>
      <c r="C108" s="193" t="s">
        <v>286</v>
      </c>
      <c r="D108" s="187" t="s">
        <v>170</v>
      </c>
      <c r="E108" s="188">
        <v>22.4</v>
      </c>
      <c r="F108" s="189"/>
      <c r="G108" s="191">
        <f>ROUND(E108*F108,2)</f>
        <v>0</v>
      </c>
      <c r="H108" s="196"/>
      <c r="I108" s="190">
        <f>ROUND(E108*H108,2)</f>
        <v>0</v>
      </c>
      <c r="J108" s="189"/>
      <c r="K108" s="190">
        <f>ROUND(E108*J108,2)</f>
        <v>0</v>
      </c>
      <c r="L108" s="190">
        <v>21</v>
      </c>
      <c r="M108" s="190">
        <f>G108*(1+L108/100)</f>
        <v>0</v>
      </c>
      <c r="N108" s="190">
        <v>0</v>
      </c>
      <c r="O108" s="190">
        <f>ROUND(E108*N108,2)</f>
        <v>0</v>
      </c>
      <c r="P108" s="190">
        <v>0</v>
      </c>
      <c r="Q108" s="190">
        <f>ROUND(E108*P108,2)</f>
        <v>0</v>
      </c>
      <c r="R108" s="190"/>
      <c r="S108" s="190" t="s">
        <v>117</v>
      </c>
      <c r="T108" s="191" t="s">
        <v>118</v>
      </c>
      <c r="U108" s="162">
        <v>2E-3</v>
      </c>
      <c r="V108" s="162">
        <f>ROUND(E108*U108,2)</f>
        <v>0.04</v>
      </c>
      <c r="W108" s="162"/>
      <c r="X108" s="162" t="s">
        <v>119</v>
      </c>
      <c r="Y108" s="153"/>
      <c r="Z108" s="153"/>
      <c r="AA108" s="153"/>
      <c r="AB108" s="153"/>
      <c r="AC108" s="153"/>
      <c r="AD108" s="153"/>
      <c r="AE108" s="153"/>
      <c r="AF108" s="153"/>
      <c r="AG108" s="153" t="s">
        <v>279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85">
        <v>27</v>
      </c>
      <c r="B109" s="186" t="s">
        <v>287</v>
      </c>
      <c r="C109" s="193" t="s">
        <v>288</v>
      </c>
      <c r="D109" s="187" t="s">
        <v>170</v>
      </c>
      <c r="E109" s="188">
        <v>22.4</v>
      </c>
      <c r="F109" s="189"/>
      <c r="G109" s="191">
        <f>ROUND(E109*F109,2)</f>
        <v>0</v>
      </c>
      <c r="H109" s="196"/>
      <c r="I109" s="190">
        <f>ROUND(E109*H109,2)</f>
        <v>0</v>
      </c>
      <c r="J109" s="189"/>
      <c r="K109" s="190">
        <f>ROUND(E109*J109,2)</f>
        <v>0</v>
      </c>
      <c r="L109" s="190">
        <v>21</v>
      </c>
      <c r="M109" s="190">
        <f>G109*(1+L109/100)</f>
        <v>0</v>
      </c>
      <c r="N109" s="190">
        <v>0</v>
      </c>
      <c r="O109" s="190">
        <f>ROUND(E109*N109,2)</f>
        <v>0</v>
      </c>
      <c r="P109" s="190">
        <v>0</v>
      </c>
      <c r="Q109" s="190">
        <f>ROUND(E109*P109,2)</f>
        <v>0</v>
      </c>
      <c r="R109" s="190"/>
      <c r="S109" s="190" t="s">
        <v>117</v>
      </c>
      <c r="T109" s="191" t="s">
        <v>118</v>
      </c>
      <c r="U109" s="162">
        <v>2E-3</v>
      </c>
      <c r="V109" s="162">
        <f>ROUND(E109*U109,2)</f>
        <v>0.04</v>
      </c>
      <c r="W109" s="162"/>
      <c r="X109" s="162" t="s">
        <v>119</v>
      </c>
      <c r="Y109" s="153"/>
      <c r="Z109" s="153"/>
      <c r="AA109" s="153"/>
      <c r="AB109" s="153"/>
      <c r="AC109" s="153"/>
      <c r="AD109" s="153"/>
      <c r="AE109" s="153"/>
      <c r="AF109" s="153"/>
      <c r="AG109" s="153" t="s">
        <v>279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85">
        <v>28</v>
      </c>
      <c r="B110" s="186" t="s">
        <v>289</v>
      </c>
      <c r="C110" s="193" t="s">
        <v>290</v>
      </c>
      <c r="D110" s="187" t="s">
        <v>170</v>
      </c>
      <c r="E110" s="188">
        <v>22.4</v>
      </c>
      <c r="F110" s="189"/>
      <c r="G110" s="191">
        <f>ROUND(E110*F110,2)</f>
        <v>0</v>
      </c>
      <c r="H110" s="196"/>
      <c r="I110" s="190">
        <f>ROUND(E110*H110,2)</f>
        <v>0</v>
      </c>
      <c r="J110" s="189"/>
      <c r="K110" s="190">
        <f>ROUND(E110*J110,2)</f>
        <v>0</v>
      </c>
      <c r="L110" s="190">
        <v>21</v>
      </c>
      <c r="M110" s="190">
        <f>G110*(1+L110/100)</f>
        <v>0</v>
      </c>
      <c r="N110" s="190">
        <v>0</v>
      </c>
      <c r="O110" s="190">
        <f>ROUND(E110*N110,2)</f>
        <v>0</v>
      </c>
      <c r="P110" s="190">
        <v>0</v>
      </c>
      <c r="Q110" s="190">
        <f>ROUND(E110*P110,2)</f>
        <v>0</v>
      </c>
      <c r="R110" s="190"/>
      <c r="S110" s="190" t="s">
        <v>117</v>
      </c>
      <c r="T110" s="191" t="s">
        <v>118</v>
      </c>
      <c r="U110" s="162">
        <v>0.02</v>
      </c>
      <c r="V110" s="162">
        <f>ROUND(E110*U110,2)</f>
        <v>0.45</v>
      </c>
      <c r="W110" s="162"/>
      <c r="X110" s="162" t="s">
        <v>119</v>
      </c>
      <c r="Y110" s="153"/>
      <c r="Z110" s="153"/>
      <c r="AA110" s="153"/>
      <c r="AB110" s="153"/>
      <c r="AC110" s="153"/>
      <c r="AD110" s="153"/>
      <c r="AE110" s="153"/>
      <c r="AF110" s="153"/>
      <c r="AG110" s="153" t="s">
        <v>279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85">
        <v>29</v>
      </c>
      <c r="B111" s="186" t="s">
        <v>291</v>
      </c>
      <c r="C111" s="193" t="s">
        <v>292</v>
      </c>
      <c r="D111" s="187" t="s">
        <v>170</v>
      </c>
      <c r="E111" s="188">
        <v>22.4</v>
      </c>
      <c r="F111" s="189"/>
      <c r="G111" s="191">
        <f>ROUND(E111*F111,2)</f>
        <v>0</v>
      </c>
      <c r="H111" s="196"/>
      <c r="I111" s="190">
        <f>ROUND(E111*H111,2)</f>
        <v>0</v>
      </c>
      <c r="J111" s="189"/>
      <c r="K111" s="190">
        <f>ROUND(E111*J111,2)</f>
        <v>0</v>
      </c>
      <c r="L111" s="190">
        <v>21</v>
      </c>
      <c r="M111" s="190">
        <f>G111*(1+L111/100)</f>
        <v>0</v>
      </c>
      <c r="N111" s="190">
        <v>0</v>
      </c>
      <c r="O111" s="190">
        <f>ROUND(E111*N111,2)</f>
        <v>0</v>
      </c>
      <c r="P111" s="190">
        <v>0</v>
      </c>
      <c r="Q111" s="190">
        <f>ROUND(E111*P111,2)</f>
        <v>0</v>
      </c>
      <c r="R111" s="190"/>
      <c r="S111" s="190" t="s">
        <v>117</v>
      </c>
      <c r="T111" s="191" t="s">
        <v>118</v>
      </c>
      <c r="U111" s="162">
        <v>1E-3</v>
      </c>
      <c r="V111" s="162">
        <f>ROUND(E111*U111,2)</f>
        <v>0.02</v>
      </c>
      <c r="W111" s="162"/>
      <c r="X111" s="162" t="s">
        <v>119</v>
      </c>
      <c r="Y111" s="153"/>
      <c r="Z111" s="153"/>
      <c r="AA111" s="153"/>
      <c r="AB111" s="153"/>
      <c r="AC111" s="153"/>
      <c r="AD111" s="153"/>
      <c r="AE111" s="153"/>
      <c r="AF111" s="153"/>
      <c r="AG111" s="153" t="s">
        <v>279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85">
        <v>30</v>
      </c>
      <c r="B112" s="186" t="s">
        <v>293</v>
      </c>
      <c r="C112" s="193" t="s">
        <v>294</v>
      </c>
      <c r="D112" s="187" t="s">
        <v>170</v>
      </c>
      <c r="E112" s="188">
        <v>22.4</v>
      </c>
      <c r="F112" s="189"/>
      <c r="G112" s="191">
        <f>ROUND(E112*F112,2)</f>
        <v>0</v>
      </c>
      <c r="H112" s="196"/>
      <c r="I112" s="190">
        <f>ROUND(E112*H112,2)</f>
        <v>0</v>
      </c>
      <c r="J112" s="189"/>
      <c r="K112" s="190">
        <f>ROUND(E112*J112,2)</f>
        <v>0</v>
      </c>
      <c r="L112" s="190">
        <v>21</v>
      </c>
      <c r="M112" s="190">
        <f>G112*(1+L112/100)</f>
        <v>0</v>
      </c>
      <c r="N112" s="190">
        <v>0</v>
      </c>
      <c r="O112" s="190">
        <f>ROUND(E112*N112,2)</f>
        <v>0</v>
      </c>
      <c r="P112" s="190">
        <v>0</v>
      </c>
      <c r="Q112" s="190">
        <f>ROUND(E112*P112,2)</f>
        <v>0</v>
      </c>
      <c r="R112" s="190"/>
      <c r="S112" s="190" t="s">
        <v>117</v>
      </c>
      <c r="T112" s="191" t="s">
        <v>118</v>
      </c>
      <c r="U112" s="162">
        <v>2.1000000000000001E-2</v>
      </c>
      <c r="V112" s="162">
        <f>ROUND(E112*U112,2)</f>
        <v>0.47</v>
      </c>
      <c r="W112" s="162"/>
      <c r="X112" s="162" t="s">
        <v>119</v>
      </c>
      <c r="Y112" s="153"/>
      <c r="Z112" s="153"/>
      <c r="AA112" s="153"/>
      <c r="AB112" s="153"/>
      <c r="AC112" s="153"/>
      <c r="AD112" s="153"/>
      <c r="AE112" s="153"/>
      <c r="AF112" s="153"/>
      <c r="AG112" s="153" t="s">
        <v>279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x14ac:dyDescent="0.2">
      <c r="A113" s="164" t="s">
        <v>112</v>
      </c>
      <c r="B113" s="165" t="s">
        <v>66</v>
      </c>
      <c r="C113" s="179" t="s">
        <v>67</v>
      </c>
      <c r="D113" s="166"/>
      <c r="E113" s="167"/>
      <c r="F113" s="168"/>
      <c r="G113" s="169">
        <f>SUMIF(AG114:AG148,"&lt;&gt;NOR",G114:G148)</f>
        <v>0</v>
      </c>
      <c r="H113" s="168"/>
      <c r="I113" s="168">
        <f>SUM(I114:I148)</f>
        <v>0</v>
      </c>
      <c r="J113" s="168"/>
      <c r="K113" s="168">
        <f>SUM(K114:K148)</f>
        <v>0</v>
      </c>
      <c r="L113" s="168"/>
      <c r="M113" s="168">
        <f>SUM(M114:M148)</f>
        <v>0</v>
      </c>
      <c r="N113" s="168"/>
      <c r="O113" s="168">
        <f>SUM(O114:O148)</f>
        <v>12.43</v>
      </c>
      <c r="P113" s="168"/>
      <c r="Q113" s="168">
        <f>SUM(Q114:Q148)</f>
        <v>0</v>
      </c>
      <c r="R113" s="168"/>
      <c r="S113" s="168"/>
      <c r="T113" s="169"/>
      <c r="U113" s="163"/>
      <c r="V113" s="163">
        <f>SUM(V114:V148)</f>
        <v>41.02</v>
      </c>
      <c r="W113" s="163"/>
      <c r="X113" s="163"/>
      <c r="AG113" t="s">
        <v>113</v>
      </c>
    </row>
    <row r="114" spans="1:60" outlineLevel="1" x14ac:dyDescent="0.2">
      <c r="A114" s="170">
        <v>31</v>
      </c>
      <c r="B114" s="171" t="s">
        <v>295</v>
      </c>
      <c r="C114" s="180" t="s">
        <v>296</v>
      </c>
      <c r="D114" s="172" t="s">
        <v>170</v>
      </c>
      <c r="E114" s="173">
        <v>4.26</v>
      </c>
      <c r="F114" s="174"/>
      <c r="G114" s="176">
        <f>ROUND(E114*F114,2)</f>
        <v>0</v>
      </c>
      <c r="H114" s="195"/>
      <c r="I114" s="175">
        <f>ROUND(E114*H114,2)</f>
        <v>0</v>
      </c>
      <c r="J114" s="174"/>
      <c r="K114" s="175">
        <f>ROUND(E114*J114,2)</f>
        <v>0</v>
      </c>
      <c r="L114" s="175">
        <v>21</v>
      </c>
      <c r="M114" s="175">
        <f>G114*(1+L114/100)</f>
        <v>0</v>
      </c>
      <c r="N114" s="175">
        <v>3.9309999999999998E-2</v>
      </c>
      <c r="O114" s="175">
        <f>ROUND(E114*N114,2)</f>
        <v>0.17</v>
      </c>
      <c r="P114" s="175">
        <v>0</v>
      </c>
      <c r="Q114" s="175">
        <f>ROUND(E114*P114,2)</f>
        <v>0</v>
      </c>
      <c r="R114" s="175"/>
      <c r="S114" s="175" t="s">
        <v>117</v>
      </c>
      <c r="T114" s="176" t="s">
        <v>118</v>
      </c>
      <c r="U114" s="162">
        <v>0.65</v>
      </c>
      <c r="V114" s="162">
        <f>ROUND(E114*U114,2)</f>
        <v>2.77</v>
      </c>
      <c r="W114" s="162"/>
      <c r="X114" s="162" t="s">
        <v>119</v>
      </c>
      <c r="Y114" s="153"/>
      <c r="Z114" s="153"/>
      <c r="AA114" s="153"/>
      <c r="AB114" s="153"/>
      <c r="AC114" s="153"/>
      <c r="AD114" s="153"/>
      <c r="AE114" s="153"/>
      <c r="AF114" s="153"/>
      <c r="AG114" s="153" t="s">
        <v>120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60"/>
      <c r="B115" s="161"/>
      <c r="C115" s="275" t="s">
        <v>297</v>
      </c>
      <c r="D115" s="276"/>
      <c r="E115" s="276"/>
      <c r="F115" s="276"/>
      <c r="G115" s="278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62"/>
      <c r="Y115" s="153"/>
      <c r="Z115" s="153"/>
      <c r="AA115" s="153"/>
      <c r="AB115" s="153"/>
      <c r="AC115" s="153"/>
      <c r="AD115" s="153"/>
      <c r="AE115" s="153"/>
      <c r="AF115" s="153"/>
      <c r="AG115" s="153" t="s">
        <v>122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60"/>
      <c r="B116" s="161"/>
      <c r="C116" s="192" t="s">
        <v>298</v>
      </c>
      <c r="D116" s="183"/>
      <c r="E116" s="184">
        <v>2.4</v>
      </c>
      <c r="F116" s="162"/>
      <c r="G116" s="206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62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161</v>
      </c>
      <c r="AH116" s="153">
        <v>0</v>
      </c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60"/>
      <c r="B117" s="161"/>
      <c r="C117" s="192" t="s">
        <v>299</v>
      </c>
      <c r="D117" s="183"/>
      <c r="E117" s="184">
        <v>1.86</v>
      </c>
      <c r="F117" s="162"/>
      <c r="G117" s="206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62"/>
      <c r="Y117" s="153"/>
      <c r="Z117" s="153"/>
      <c r="AA117" s="153"/>
      <c r="AB117" s="153"/>
      <c r="AC117" s="153"/>
      <c r="AD117" s="153"/>
      <c r="AE117" s="153"/>
      <c r="AF117" s="153"/>
      <c r="AG117" s="153" t="s">
        <v>161</v>
      </c>
      <c r="AH117" s="153">
        <v>0</v>
      </c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70">
        <v>32</v>
      </c>
      <c r="B118" s="171" t="s">
        <v>300</v>
      </c>
      <c r="C118" s="180" t="s">
        <v>301</v>
      </c>
      <c r="D118" s="172" t="s">
        <v>170</v>
      </c>
      <c r="E118" s="173">
        <v>4.26</v>
      </c>
      <c r="F118" s="174"/>
      <c r="G118" s="176">
        <f>ROUND(E118*F118,2)</f>
        <v>0</v>
      </c>
      <c r="H118" s="195"/>
      <c r="I118" s="175">
        <f>ROUND(E118*H118,2)</f>
        <v>0</v>
      </c>
      <c r="J118" s="174"/>
      <c r="K118" s="175">
        <f>ROUND(E118*J118,2)</f>
        <v>0</v>
      </c>
      <c r="L118" s="175">
        <v>21</v>
      </c>
      <c r="M118" s="175">
        <f>G118*(1+L118/100)</f>
        <v>0</v>
      </c>
      <c r="N118" s="175">
        <v>0</v>
      </c>
      <c r="O118" s="175">
        <f>ROUND(E118*N118,2)</f>
        <v>0</v>
      </c>
      <c r="P118" s="175">
        <v>0</v>
      </c>
      <c r="Q118" s="175">
        <f>ROUND(E118*P118,2)</f>
        <v>0</v>
      </c>
      <c r="R118" s="175"/>
      <c r="S118" s="175" t="s">
        <v>117</v>
      </c>
      <c r="T118" s="176" t="s">
        <v>118</v>
      </c>
      <c r="U118" s="162">
        <v>0.35</v>
      </c>
      <c r="V118" s="162">
        <f>ROUND(E118*U118,2)</f>
        <v>1.49</v>
      </c>
      <c r="W118" s="162"/>
      <c r="X118" s="162" t="s">
        <v>119</v>
      </c>
      <c r="Y118" s="153"/>
      <c r="Z118" s="153"/>
      <c r="AA118" s="153"/>
      <c r="AB118" s="153"/>
      <c r="AC118" s="153"/>
      <c r="AD118" s="153"/>
      <c r="AE118" s="153"/>
      <c r="AF118" s="153"/>
      <c r="AG118" s="153" t="s">
        <v>120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60"/>
      <c r="B119" s="161"/>
      <c r="C119" s="275" t="s">
        <v>302</v>
      </c>
      <c r="D119" s="276"/>
      <c r="E119" s="276"/>
      <c r="F119" s="276"/>
      <c r="G119" s="278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62"/>
      <c r="Y119" s="153"/>
      <c r="Z119" s="153"/>
      <c r="AA119" s="153"/>
      <c r="AB119" s="153"/>
      <c r="AC119" s="153"/>
      <c r="AD119" s="153"/>
      <c r="AE119" s="153"/>
      <c r="AF119" s="153"/>
      <c r="AG119" s="153" t="s">
        <v>122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70">
        <v>33</v>
      </c>
      <c r="B120" s="171" t="s">
        <v>303</v>
      </c>
      <c r="C120" s="180" t="s">
        <v>304</v>
      </c>
      <c r="D120" s="172" t="s">
        <v>154</v>
      </c>
      <c r="E120" s="173">
        <v>0.94</v>
      </c>
      <c r="F120" s="174"/>
      <c r="G120" s="176">
        <f>ROUND(E120*F120,2)</f>
        <v>0</v>
      </c>
      <c r="H120" s="195"/>
      <c r="I120" s="175">
        <f>ROUND(E120*H120,2)</f>
        <v>0</v>
      </c>
      <c r="J120" s="174"/>
      <c r="K120" s="175">
        <f>ROUND(E120*J120,2)</f>
        <v>0</v>
      </c>
      <c r="L120" s="175">
        <v>21</v>
      </c>
      <c r="M120" s="175">
        <f>G120*(1+L120/100)</f>
        <v>0</v>
      </c>
      <c r="N120" s="175">
        <v>2.5249999999999999</v>
      </c>
      <c r="O120" s="175">
        <f>ROUND(E120*N120,2)</f>
        <v>2.37</v>
      </c>
      <c r="P120" s="175">
        <v>0</v>
      </c>
      <c r="Q120" s="175">
        <f>ROUND(E120*P120,2)</f>
        <v>0</v>
      </c>
      <c r="R120" s="175"/>
      <c r="S120" s="175" t="s">
        <v>117</v>
      </c>
      <c r="T120" s="176" t="s">
        <v>118</v>
      </c>
      <c r="U120" s="162">
        <v>0.48</v>
      </c>
      <c r="V120" s="162">
        <f>ROUND(E120*U120,2)</f>
        <v>0.45</v>
      </c>
      <c r="W120" s="162"/>
      <c r="X120" s="162" t="s">
        <v>119</v>
      </c>
      <c r="Y120" s="153"/>
      <c r="Z120" s="153"/>
      <c r="AA120" s="153"/>
      <c r="AB120" s="153"/>
      <c r="AC120" s="153"/>
      <c r="AD120" s="153"/>
      <c r="AE120" s="153"/>
      <c r="AF120" s="153"/>
      <c r="AG120" s="153" t="s">
        <v>120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60"/>
      <c r="B121" s="161"/>
      <c r="C121" s="275" t="s">
        <v>305</v>
      </c>
      <c r="D121" s="276"/>
      <c r="E121" s="276"/>
      <c r="F121" s="276"/>
      <c r="G121" s="278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62"/>
      <c r="Y121" s="153"/>
      <c r="Z121" s="153"/>
      <c r="AA121" s="153"/>
      <c r="AB121" s="153"/>
      <c r="AC121" s="153"/>
      <c r="AD121" s="153"/>
      <c r="AE121" s="153"/>
      <c r="AF121" s="153"/>
      <c r="AG121" s="153" t="s">
        <v>122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60"/>
      <c r="B122" s="161"/>
      <c r="C122" s="266" t="s">
        <v>306</v>
      </c>
      <c r="D122" s="267"/>
      <c r="E122" s="267"/>
      <c r="F122" s="267"/>
      <c r="G122" s="277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122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60"/>
      <c r="B123" s="161"/>
      <c r="C123" s="192" t="s">
        <v>307</v>
      </c>
      <c r="D123" s="183"/>
      <c r="E123" s="184">
        <v>0.4</v>
      </c>
      <c r="F123" s="162"/>
      <c r="G123" s="206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62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161</v>
      </c>
      <c r="AH123" s="153">
        <v>0</v>
      </c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60"/>
      <c r="B124" s="161"/>
      <c r="C124" s="192" t="s">
        <v>308</v>
      </c>
      <c r="D124" s="183"/>
      <c r="E124" s="184">
        <v>0.54</v>
      </c>
      <c r="F124" s="162"/>
      <c r="G124" s="206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62"/>
      <c r="Y124" s="153"/>
      <c r="Z124" s="153"/>
      <c r="AA124" s="153"/>
      <c r="AB124" s="153"/>
      <c r="AC124" s="153"/>
      <c r="AD124" s="153"/>
      <c r="AE124" s="153"/>
      <c r="AF124" s="153"/>
      <c r="AG124" s="153" t="s">
        <v>161</v>
      </c>
      <c r="AH124" s="153">
        <v>0</v>
      </c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70">
        <v>34</v>
      </c>
      <c r="B125" s="171" t="s">
        <v>309</v>
      </c>
      <c r="C125" s="180" t="s">
        <v>310</v>
      </c>
      <c r="D125" s="172" t="s">
        <v>311</v>
      </c>
      <c r="E125" s="173">
        <v>0.36</v>
      </c>
      <c r="F125" s="174"/>
      <c r="G125" s="176">
        <f>ROUND(E125*F125,2)</f>
        <v>0</v>
      </c>
      <c r="H125" s="195"/>
      <c r="I125" s="175">
        <f>ROUND(E125*H125,2)</f>
        <v>0</v>
      </c>
      <c r="J125" s="174"/>
      <c r="K125" s="175">
        <f>ROUND(E125*J125,2)</f>
        <v>0</v>
      </c>
      <c r="L125" s="175">
        <v>21</v>
      </c>
      <c r="M125" s="175">
        <f>G125*(1+L125/100)</f>
        <v>0</v>
      </c>
      <c r="N125" s="175">
        <v>0</v>
      </c>
      <c r="O125" s="175">
        <f>ROUND(E125*N125,2)</f>
        <v>0</v>
      </c>
      <c r="P125" s="175">
        <v>0</v>
      </c>
      <c r="Q125" s="175">
        <f>ROUND(E125*P125,2)</f>
        <v>0</v>
      </c>
      <c r="R125" s="175"/>
      <c r="S125" s="175" t="s">
        <v>117</v>
      </c>
      <c r="T125" s="176" t="s">
        <v>118</v>
      </c>
      <c r="U125" s="162">
        <v>0</v>
      </c>
      <c r="V125" s="162">
        <f>ROUND(E125*U125,2)</f>
        <v>0</v>
      </c>
      <c r="W125" s="162"/>
      <c r="X125" s="162" t="s">
        <v>155</v>
      </c>
      <c r="Y125" s="153"/>
      <c r="Z125" s="153"/>
      <c r="AA125" s="153"/>
      <c r="AB125" s="153"/>
      <c r="AC125" s="153"/>
      <c r="AD125" s="153"/>
      <c r="AE125" s="153"/>
      <c r="AF125" s="153"/>
      <c r="AG125" s="153" t="s">
        <v>156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2.5" outlineLevel="1" x14ac:dyDescent="0.2">
      <c r="A126" s="160"/>
      <c r="B126" s="161"/>
      <c r="C126" s="275" t="s">
        <v>312</v>
      </c>
      <c r="D126" s="276"/>
      <c r="E126" s="276"/>
      <c r="F126" s="276"/>
      <c r="G126" s="278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62"/>
      <c r="Y126" s="153"/>
      <c r="Z126" s="153"/>
      <c r="AA126" s="153"/>
      <c r="AB126" s="153"/>
      <c r="AC126" s="153"/>
      <c r="AD126" s="153"/>
      <c r="AE126" s="153"/>
      <c r="AF126" s="153"/>
      <c r="AG126" s="153" t="s">
        <v>122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77" t="str">
        <f>C126</f>
        <v>- schodiště z betonových schodišťových prefabrikátů, dílce rozměrů 350/150/330(660) mm uložené do bet. lože z betonu C25/30. Šířka schodiště je 1,0 m (1 ks 330 mm + 1 ks 660 mm na stupeň.</v>
      </c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60"/>
      <c r="B127" s="161"/>
      <c r="C127" s="266" t="s">
        <v>313</v>
      </c>
      <c r="D127" s="267"/>
      <c r="E127" s="267"/>
      <c r="F127" s="267"/>
      <c r="G127" s="277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62"/>
      <c r="Y127" s="153"/>
      <c r="Z127" s="153"/>
      <c r="AA127" s="153"/>
      <c r="AB127" s="153"/>
      <c r="AC127" s="153"/>
      <c r="AD127" s="153"/>
      <c r="AE127" s="153"/>
      <c r="AF127" s="153"/>
      <c r="AG127" s="153" t="s">
        <v>122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77" t="str">
        <f>C127</f>
        <v>- pod schodiště proveden základ, a vrstva z konstrukčního betonu (není součástí této položky, viz položka výše)</v>
      </c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60"/>
      <c r="B128" s="161"/>
      <c r="C128" s="192" t="s">
        <v>314</v>
      </c>
      <c r="D128" s="183"/>
      <c r="E128" s="184">
        <v>0.36</v>
      </c>
      <c r="F128" s="162"/>
      <c r="G128" s="206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161</v>
      </c>
      <c r="AH128" s="153">
        <v>0</v>
      </c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70">
        <v>35</v>
      </c>
      <c r="B129" s="171" t="s">
        <v>315</v>
      </c>
      <c r="C129" s="180" t="s">
        <v>316</v>
      </c>
      <c r="D129" s="172" t="s">
        <v>317</v>
      </c>
      <c r="E129" s="173">
        <v>2</v>
      </c>
      <c r="F129" s="174"/>
      <c r="G129" s="176">
        <f>ROUND(E129*F129,2)</f>
        <v>0</v>
      </c>
      <c r="H129" s="195"/>
      <c r="I129" s="175">
        <f>ROUND(E129*H129,2)</f>
        <v>0</v>
      </c>
      <c r="J129" s="174"/>
      <c r="K129" s="175">
        <f>ROUND(E129*J129,2)</f>
        <v>0</v>
      </c>
      <c r="L129" s="175">
        <v>21</v>
      </c>
      <c r="M129" s="175">
        <f>G129*(1+L129/100)</f>
        <v>0</v>
      </c>
      <c r="N129" s="175">
        <v>7.1999999999999995E-2</v>
      </c>
      <c r="O129" s="175">
        <f>ROUND(E129*N129,2)</f>
        <v>0.14000000000000001</v>
      </c>
      <c r="P129" s="175">
        <v>0</v>
      </c>
      <c r="Q129" s="175">
        <f>ROUND(E129*P129,2)</f>
        <v>0</v>
      </c>
      <c r="R129" s="175"/>
      <c r="S129" s="175" t="s">
        <v>117</v>
      </c>
      <c r="T129" s="176" t="s">
        <v>118</v>
      </c>
      <c r="U129" s="162">
        <v>0</v>
      </c>
      <c r="V129" s="162">
        <f>ROUND(E129*U129,2)</f>
        <v>0</v>
      </c>
      <c r="W129" s="162"/>
      <c r="X129" s="162" t="s">
        <v>242</v>
      </c>
      <c r="Y129" s="153"/>
      <c r="Z129" s="153"/>
      <c r="AA129" s="153"/>
      <c r="AB129" s="153"/>
      <c r="AC129" s="153"/>
      <c r="AD129" s="153"/>
      <c r="AE129" s="153"/>
      <c r="AF129" s="153"/>
      <c r="AG129" s="153" t="s">
        <v>243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60"/>
      <c r="B130" s="161"/>
      <c r="C130" s="275" t="s">
        <v>318</v>
      </c>
      <c r="D130" s="276"/>
      <c r="E130" s="276"/>
      <c r="F130" s="276"/>
      <c r="G130" s="278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53"/>
      <c r="Z130" s="153"/>
      <c r="AA130" s="153"/>
      <c r="AB130" s="153"/>
      <c r="AC130" s="153"/>
      <c r="AD130" s="153"/>
      <c r="AE130" s="153"/>
      <c r="AF130" s="153"/>
      <c r="AG130" s="153" t="s">
        <v>122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60"/>
      <c r="B131" s="161"/>
      <c r="C131" s="266" t="s">
        <v>319</v>
      </c>
      <c r="D131" s="267"/>
      <c r="E131" s="267"/>
      <c r="F131" s="267"/>
      <c r="G131" s="277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53"/>
      <c r="Z131" s="153"/>
      <c r="AA131" s="153"/>
      <c r="AB131" s="153"/>
      <c r="AC131" s="153"/>
      <c r="AD131" s="153"/>
      <c r="AE131" s="153"/>
      <c r="AF131" s="153"/>
      <c r="AG131" s="153" t="s">
        <v>122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70">
        <v>36</v>
      </c>
      <c r="B132" s="171" t="s">
        <v>320</v>
      </c>
      <c r="C132" s="180" t="s">
        <v>321</v>
      </c>
      <c r="D132" s="172" t="s">
        <v>317</v>
      </c>
      <c r="E132" s="173">
        <v>38</v>
      </c>
      <c r="F132" s="174"/>
      <c r="G132" s="176">
        <f>ROUND(E132*F132,2)</f>
        <v>0</v>
      </c>
      <c r="H132" s="195"/>
      <c r="I132" s="175">
        <f>ROUND(E132*H132,2)</f>
        <v>0</v>
      </c>
      <c r="J132" s="174"/>
      <c r="K132" s="175">
        <f>ROUND(E132*J132,2)</f>
        <v>0</v>
      </c>
      <c r="L132" s="175">
        <v>21</v>
      </c>
      <c r="M132" s="175">
        <f>G132*(1+L132/100)</f>
        <v>0</v>
      </c>
      <c r="N132" s="175">
        <v>6.1499999999999999E-2</v>
      </c>
      <c r="O132" s="175">
        <f>ROUND(E132*N132,2)</f>
        <v>2.34</v>
      </c>
      <c r="P132" s="175">
        <v>0</v>
      </c>
      <c r="Q132" s="175">
        <f>ROUND(E132*P132,2)</f>
        <v>0</v>
      </c>
      <c r="R132" s="175"/>
      <c r="S132" s="175" t="s">
        <v>117</v>
      </c>
      <c r="T132" s="176" t="s">
        <v>118</v>
      </c>
      <c r="U132" s="162">
        <v>0</v>
      </c>
      <c r="V132" s="162">
        <f>ROUND(E132*U132,2)</f>
        <v>0</v>
      </c>
      <c r="W132" s="162"/>
      <c r="X132" s="162" t="s">
        <v>242</v>
      </c>
      <c r="Y132" s="153"/>
      <c r="Z132" s="153"/>
      <c r="AA132" s="153"/>
      <c r="AB132" s="153"/>
      <c r="AC132" s="153"/>
      <c r="AD132" s="153"/>
      <c r="AE132" s="153"/>
      <c r="AF132" s="153"/>
      <c r="AG132" s="153" t="s">
        <v>243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60"/>
      <c r="B133" s="161"/>
      <c r="C133" s="275" t="s">
        <v>322</v>
      </c>
      <c r="D133" s="276"/>
      <c r="E133" s="276"/>
      <c r="F133" s="276"/>
      <c r="G133" s="278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62"/>
      <c r="Y133" s="153"/>
      <c r="Z133" s="153"/>
      <c r="AA133" s="153"/>
      <c r="AB133" s="153"/>
      <c r="AC133" s="153"/>
      <c r="AD133" s="153"/>
      <c r="AE133" s="153"/>
      <c r="AF133" s="153"/>
      <c r="AG133" s="153" t="s">
        <v>122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60"/>
      <c r="B134" s="161"/>
      <c r="C134" s="266" t="s">
        <v>323</v>
      </c>
      <c r="D134" s="267"/>
      <c r="E134" s="267"/>
      <c r="F134" s="267"/>
      <c r="G134" s="277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62"/>
      <c r="Y134" s="153"/>
      <c r="Z134" s="153"/>
      <c r="AA134" s="153"/>
      <c r="AB134" s="153"/>
      <c r="AC134" s="153"/>
      <c r="AD134" s="153"/>
      <c r="AE134" s="153"/>
      <c r="AF134" s="153"/>
      <c r="AG134" s="153" t="s">
        <v>122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70">
        <v>37</v>
      </c>
      <c r="B135" s="171" t="s">
        <v>324</v>
      </c>
      <c r="C135" s="180" t="s">
        <v>325</v>
      </c>
      <c r="D135" s="172" t="s">
        <v>194</v>
      </c>
      <c r="E135" s="173">
        <v>6.4749999999999996</v>
      </c>
      <c r="F135" s="174"/>
      <c r="G135" s="176">
        <f>ROUND(E135*F135,2)</f>
        <v>0</v>
      </c>
      <c r="H135" s="195"/>
      <c r="I135" s="175">
        <f>ROUND(E135*H135,2)</f>
        <v>0</v>
      </c>
      <c r="J135" s="174"/>
      <c r="K135" s="175">
        <f>ROUND(E135*J135,2)</f>
        <v>0</v>
      </c>
      <c r="L135" s="175">
        <v>21</v>
      </c>
      <c r="M135" s="175">
        <f>G135*(1+L135/100)</f>
        <v>0</v>
      </c>
      <c r="N135" s="175">
        <v>0.315</v>
      </c>
      <c r="O135" s="175">
        <f>ROUND(E135*N135,2)</f>
        <v>2.04</v>
      </c>
      <c r="P135" s="175">
        <v>0</v>
      </c>
      <c r="Q135" s="175">
        <f>ROUND(E135*P135,2)</f>
        <v>0</v>
      </c>
      <c r="R135" s="175"/>
      <c r="S135" s="175" t="s">
        <v>117</v>
      </c>
      <c r="T135" s="176" t="s">
        <v>118</v>
      </c>
      <c r="U135" s="162">
        <v>3.08</v>
      </c>
      <c r="V135" s="162">
        <f>ROUND(E135*U135,2)</f>
        <v>19.940000000000001</v>
      </c>
      <c r="W135" s="162"/>
      <c r="X135" s="162" t="s">
        <v>119</v>
      </c>
      <c r="Y135" s="153"/>
      <c r="Z135" s="153"/>
      <c r="AA135" s="153"/>
      <c r="AB135" s="153"/>
      <c r="AC135" s="153"/>
      <c r="AD135" s="153"/>
      <c r="AE135" s="153"/>
      <c r="AF135" s="153"/>
      <c r="AG135" s="153" t="s">
        <v>120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60"/>
      <c r="B136" s="161"/>
      <c r="C136" s="275" t="s">
        <v>326</v>
      </c>
      <c r="D136" s="276"/>
      <c r="E136" s="276"/>
      <c r="F136" s="276"/>
      <c r="G136" s="278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62"/>
      <c r="Y136" s="153"/>
      <c r="Z136" s="153"/>
      <c r="AA136" s="153"/>
      <c r="AB136" s="153"/>
      <c r="AC136" s="153"/>
      <c r="AD136" s="153"/>
      <c r="AE136" s="153"/>
      <c r="AF136" s="153"/>
      <c r="AG136" s="153" t="s">
        <v>122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60"/>
      <c r="B137" s="161"/>
      <c r="C137" s="192" t="s">
        <v>327</v>
      </c>
      <c r="D137" s="183"/>
      <c r="E137" s="184">
        <v>6.47</v>
      </c>
      <c r="F137" s="162"/>
      <c r="G137" s="206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62"/>
      <c r="Y137" s="153"/>
      <c r="Z137" s="153"/>
      <c r="AA137" s="153"/>
      <c r="AB137" s="153"/>
      <c r="AC137" s="153"/>
      <c r="AD137" s="153"/>
      <c r="AE137" s="153"/>
      <c r="AF137" s="153"/>
      <c r="AG137" s="153" t="s">
        <v>161</v>
      </c>
      <c r="AH137" s="153">
        <v>0</v>
      </c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70">
        <v>38</v>
      </c>
      <c r="B138" s="171" t="s">
        <v>328</v>
      </c>
      <c r="C138" s="180" t="s">
        <v>329</v>
      </c>
      <c r="D138" s="172" t="s">
        <v>194</v>
      </c>
      <c r="E138" s="173">
        <v>0.35</v>
      </c>
      <c r="F138" s="174"/>
      <c r="G138" s="176">
        <f>ROUND(E138*F138,2)</f>
        <v>0</v>
      </c>
      <c r="H138" s="195"/>
      <c r="I138" s="175">
        <f>ROUND(E138*H138,2)</f>
        <v>0</v>
      </c>
      <c r="J138" s="174"/>
      <c r="K138" s="175">
        <f>ROUND(E138*J138,2)</f>
        <v>0</v>
      </c>
      <c r="L138" s="175">
        <v>21</v>
      </c>
      <c r="M138" s="175">
        <f>G138*(1+L138/100)</f>
        <v>0</v>
      </c>
      <c r="N138" s="175">
        <v>0.36749999999999999</v>
      </c>
      <c r="O138" s="175">
        <f>ROUND(E138*N138,2)</f>
        <v>0.13</v>
      </c>
      <c r="P138" s="175">
        <v>0</v>
      </c>
      <c r="Q138" s="175">
        <f>ROUND(E138*P138,2)</f>
        <v>0</v>
      </c>
      <c r="R138" s="175"/>
      <c r="S138" s="175" t="s">
        <v>117</v>
      </c>
      <c r="T138" s="176" t="s">
        <v>118</v>
      </c>
      <c r="U138" s="162">
        <v>3.0895999999999999</v>
      </c>
      <c r="V138" s="162">
        <f>ROUND(E138*U138,2)</f>
        <v>1.08</v>
      </c>
      <c r="W138" s="162"/>
      <c r="X138" s="162" t="s">
        <v>119</v>
      </c>
      <c r="Y138" s="153"/>
      <c r="Z138" s="153"/>
      <c r="AA138" s="153"/>
      <c r="AB138" s="153"/>
      <c r="AC138" s="153"/>
      <c r="AD138" s="153"/>
      <c r="AE138" s="153"/>
      <c r="AF138" s="153"/>
      <c r="AG138" s="153" t="s">
        <v>120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60"/>
      <c r="B139" s="161"/>
      <c r="C139" s="275" t="s">
        <v>330</v>
      </c>
      <c r="D139" s="276"/>
      <c r="E139" s="276"/>
      <c r="F139" s="276"/>
      <c r="G139" s="278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62"/>
      <c r="Y139" s="153"/>
      <c r="Z139" s="153"/>
      <c r="AA139" s="153"/>
      <c r="AB139" s="153"/>
      <c r="AC139" s="153"/>
      <c r="AD139" s="153"/>
      <c r="AE139" s="153"/>
      <c r="AF139" s="153"/>
      <c r="AG139" s="153" t="s">
        <v>122</v>
      </c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70">
        <v>39</v>
      </c>
      <c r="B140" s="171" t="s">
        <v>331</v>
      </c>
      <c r="C140" s="180" t="s">
        <v>332</v>
      </c>
      <c r="D140" s="172" t="s">
        <v>317</v>
      </c>
      <c r="E140" s="173">
        <v>2</v>
      </c>
      <c r="F140" s="174"/>
      <c r="G140" s="176">
        <f>ROUND(E140*F140,2)</f>
        <v>0</v>
      </c>
      <c r="H140" s="195"/>
      <c r="I140" s="175">
        <f>ROUND(E140*H140,2)</f>
        <v>0</v>
      </c>
      <c r="J140" s="174"/>
      <c r="K140" s="175">
        <f>ROUND(E140*J140,2)</f>
        <v>0</v>
      </c>
      <c r="L140" s="175">
        <v>21</v>
      </c>
      <c r="M140" s="175">
        <f>G140*(1+L140/100)</f>
        <v>0</v>
      </c>
      <c r="N140" s="175">
        <v>0.10100000000000001</v>
      </c>
      <c r="O140" s="175">
        <f>ROUND(E140*N140,2)</f>
        <v>0.2</v>
      </c>
      <c r="P140" s="175">
        <v>0</v>
      </c>
      <c r="Q140" s="175">
        <f>ROUND(E140*P140,2)</f>
        <v>0</v>
      </c>
      <c r="R140" s="175"/>
      <c r="S140" s="175" t="s">
        <v>117</v>
      </c>
      <c r="T140" s="176" t="s">
        <v>118</v>
      </c>
      <c r="U140" s="162">
        <v>0</v>
      </c>
      <c r="V140" s="162">
        <f>ROUND(E140*U140,2)</f>
        <v>0</v>
      </c>
      <c r="W140" s="162"/>
      <c r="X140" s="162" t="s">
        <v>242</v>
      </c>
      <c r="Y140" s="153"/>
      <c r="Z140" s="153"/>
      <c r="AA140" s="153"/>
      <c r="AB140" s="153"/>
      <c r="AC140" s="153"/>
      <c r="AD140" s="153"/>
      <c r="AE140" s="153"/>
      <c r="AF140" s="153"/>
      <c r="AG140" s="153" t="s">
        <v>243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60"/>
      <c r="B141" s="161"/>
      <c r="C141" s="275" t="s">
        <v>333</v>
      </c>
      <c r="D141" s="276"/>
      <c r="E141" s="276"/>
      <c r="F141" s="276"/>
      <c r="G141" s="278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53"/>
      <c r="Z141" s="153"/>
      <c r="AA141" s="153"/>
      <c r="AB141" s="153"/>
      <c r="AC141" s="153"/>
      <c r="AD141" s="153"/>
      <c r="AE141" s="153"/>
      <c r="AF141" s="153"/>
      <c r="AG141" s="153" t="s">
        <v>122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60"/>
      <c r="B142" s="161"/>
      <c r="C142" s="266" t="s">
        <v>319</v>
      </c>
      <c r="D142" s="267"/>
      <c r="E142" s="267"/>
      <c r="F142" s="267"/>
      <c r="G142" s="277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62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122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70">
        <v>40</v>
      </c>
      <c r="B143" s="171" t="s">
        <v>334</v>
      </c>
      <c r="C143" s="180" t="s">
        <v>335</v>
      </c>
      <c r="D143" s="172" t="s">
        <v>194</v>
      </c>
      <c r="E143" s="173">
        <v>4.375</v>
      </c>
      <c r="F143" s="174"/>
      <c r="G143" s="176">
        <f>ROUND(E143*F143,2)</f>
        <v>0</v>
      </c>
      <c r="H143" s="195"/>
      <c r="I143" s="175">
        <f>ROUND(E143*H143,2)</f>
        <v>0</v>
      </c>
      <c r="J143" s="174"/>
      <c r="K143" s="175">
        <f>ROUND(E143*J143,2)</f>
        <v>0</v>
      </c>
      <c r="L143" s="175">
        <v>21</v>
      </c>
      <c r="M143" s="175">
        <f>G143*(1+L143/100)</f>
        <v>0</v>
      </c>
      <c r="N143" s="175">
        <v>0.45500000000000002</v>
      </c>
      <c r="O143" s="175">
        <f>ROUND(E143*N143,2)</f>
        <v>1.99</v>
      </c>
      <c r="P143" s="175">
        <v>0</v>
      </c>
      <c r="Q143" s="175">
        <f>ROUND(E143*P143,2)</f>
        <v>0</v>
      </c>
      <c r="R143" s="175"/>
      <c r="S143" s="175" t="s">
        <v>117</v>
      </c>
      <c r="T143" s="176" t="s">
        <v>118</v>
      </c>
      <c r="U143" s="162">
        <v>3.4937999999999998</v>
      </c>
      <c r="V143" s="162">
        <f>ROUND(E143*U143,2)</f>
        <v>15.29</v>
      </c>
      <c r="W143" s="162"/>
      <c r="X143" s="162" t="s">
        <v>119</v>
      </c>
      <c r="Y143" s="153"/>
      <c r="Z143" s="153"/>
      <c r="AA143" s="153"/>
      <c r="AB143" s="153"/>
      <c r="AC143" s="153"/>
      <c r="AD143" s="153"/>
      <c r="AE143" s="153"/>
      <c r="AF143" s="153"/>
      <c r="AG143" s="153" t="s">
        <v>120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60"/>
      <c r="B144" s="161"/>
      <c r="C144" s="275" t="s">
        <v>336</v>
      </c>
      <c r="D144" s="276"/>
      <c r="E144" s="276"/>
      <c r="F144" s="276"/>
      <c r="G144" s="278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62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122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60"/>
      <c r="B145" s="161"/>
      <c r="C145" s="192" t="s">
        <v>337</v>
      </c>
      <c r="D145" s="183"/>
      <c r="E145" s="184">
        <v>4.38</v>
      </c>
      <c r="F145" s="162"/>
      <c r="G145" s="206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62"/>
      <c r="Y145" s="153"/>
      <c r="Z145" s="153"/>
      <c r="AA145" s="153"/>
      <c r="AB145" s="153"/>
      <c r="AC145" s="153"/>
      <c r="AD145" s="153"/>
      <c r="AE145" s="153"/>
      <c r="AF145" s="153"/>
      <c r="AG145" s="153" t="s">
        <v>161</v>
      </c>
      <c r="AH145" s="153">
        <v>0</v>
      </c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70">
        <v>41</v>
      </c>
      <c r="B146" s="171" t="s">
        <v>338</v>
      </c>
      <c r="C146" s="180" t="s">
        <v>339</v>
      </c>
      <c r="D146" s="172" t="s">
        <v>317</v>
      </c>
      <c r="E146" s="173">
        <v>25</v>
      </c>
      <c r="F146" s="174"/>
      <c r="G146" s="176">
        <f>ROUND(E146*F146,2)</f>
        <v>0</v>
      </c>
      <c r="H146" s="195"/>
      <c r="I146" s="175">
        <f>ROUND(E146*H146,2)</f>
        <v>0</v>
      </c>
      <c r="J146" s="174"/>
      <c r="K146" s="175">
        <f>ROUND(E146*J146,2)</f>
        <v>0</v>
      </c>
      <c r="L146" s="175">
        <v>21</v>
      </c>
      <c r="M146" s="175">
        <f>G146*(1+L146/100)</f>
        <v>0</v>
      </c>
      <c r="N146" s="175">
        <v>0.122</v>
      </c>
      <c r="O146" s="175">
        <f>ROUND(E146*N146,2)</f>
        <v>3.05</v>
      </c>
      <c r="P146" s="175">
        <v>0</v>
      </c>
      <c r="Q146" s="175">
        <f>ROUND(E146*P146,2)</f>
        <v>0</v>
      </c>
      <c r="R146" s="175"/>
      <c r="S146" s="175" t="s">
        <v>117</v>
      </c>
      <c r="T146" s="176" t="s">
        <v>118</v>
      </c>
      <c r="U146" s="162">
        <v>0</v>
      </c>
      <c r="V146" s="162">
        <f>ROUND(E146*U146,2)</f>
        <v>0</v>
      </c>
      <c r="W146" s="162"/>
      <c r="X146" s="162" t="s">
        <v>242</v>
      </c>
      <c r="Y146" s="153"/>
      <c r="Z146" s="153"/>
      <c r="AA146" s="153"/>
      <c r="AB146" s="153"/>
      <c r="AC146" s="153"/>
      <c r="AD146" s="153"/>
      <c r="AE146" s="153"/>
      <c r="AF146" s="153"/>
      <c r="AG146" s="153" t="s">
        <v>243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60"/>
      <c r="B147" s="161"/>
      <c r="C147" s="275" t="s">
        <v>340</v>
      </c>
      <c r="D147" s="276"/>
      <c r="E147" s="276"/>
      <c r="F147" s="276"/>
      <c r="G147" s="278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62"/>
      <c r="Y147" s="153"/>
      <c r="Z147" s="153"/>
      <c r="AA147" s="153"/>
      <c r="AB147" s="153"/>
      <c r="AC147" s="153"/>
      <c r="AD147" s="153"/>
      <c r="AE147" s="153"/>
      <c r="AF147" s="153"/>
      <c r="AG147" s="153" t="s">
        <v>122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60"/>
      <c r="B148" s="161"/>
      <c r="C148" s="266" t="s">
        <v>341</v>
      </c>
      <c r="D148" s="267"/>
      <c r="E148" s="267"/>
      <c r="F148" s="267"/>
      <c r="G148" s="277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62"/>
      <c r="Y148" s="153"/>
      <c r="Z148" s="153"/>
      <c r="AA148" s="153"/>
      <c r="AB148" s="153"/>
      <c r="AC148" s="153"/>
      <c r="AD148" s="153"/>
      <c r="AE148" s="153"/>
      <c r="AF148" s="153"/>
      <c r="AG148" s="153" t="s">
        <v>122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x14ac:dyDescent="0.2">
      <c r="A149" s="164" t="s">
        <v>112</v>
      </c>
      <c r="B149" s="165" t="s">
        <v>43</v>
      </c>
      <c r="C149" s="179" t="s">
        <v>68</v>
      </c>
      <c r="D149" s="166"/>
      <c r="E149" s="167"/>
      <c r="F149" s="168"/>
      <c r="G149" s="169">
        <f>SUMIF(AG150:AG196,"&lt;&gt;NOR",G150:G196)</f>
        <v>0</v>
      </c>
      <c r="H149" s="168"/>
      <c r="I149" s="168">
        <f>SUM(I150:I196)</f>
        <v>0</v>
      </c>
      <c r="J149" s="168"/>
      <c r="K149" s="168">
        <f>SUM(K150:K196)</f>
        <v>0</v>
      </c>
      <c r="L149" s="168"/>
      <c r="M149" s="168">
        <f>SUM(M150:M196)</f>
        <v>0</v>
      </c>
      <c r="N149" s="168"/>
      <c r="O149" s="168">
        <f>SUM(O150:O196)</f>
        <v>60.259999999999991</v>
      </c>
      <c r="P149" s="168"/>
      <c r="Q149" s="168">
        <f>SUM(Q150:Q196)</f>
        <v>0</v>
      </c>
      <c r="R149" s="168"/>
      <c r="S149" s="168"/>
      <c r="T149" s="169"/>
      <c r="U149" s="163"/>
      <c r="V149" s="163">
        <f>SUM(V150:V196)</f>
        <v>74.61999999999999</v>
      </c>
      <c r="W149" s="163"/>
      <c r="X149" s="163"/>
      <c r="AG149" t="s">
        <v>113</v>
      </c>
    </row>
    <row r="150" spans="1:60" outlineLevel="1" x14ac:dyDescent="0.2">
      <c r="A150" s="170">
        <v>42</v>
      </c>
      <c r="B150" s="171" t="s">
        <v>342</v>
      </c>
      <c r="C150" s="180" t="s">
        <v>343</v>
      </c>
      <c r="D150" s="172" t="s">
        <v>170</v>
      </c>
      <c r="E150" s="173">
        <v>99.924999999999997</v>
      </c>
      <c r="F150" s="174"/>
      <c r="G150" s="176">
        <f>ROUND(E150*F150,2)</f>
        <v>0</v>
      </c>
      <c r="H150" s="195"/>
      <c r="I150" s="175">
        <f>ROUND(E150*H150,2)</f>
        <v>0</v>
      </c>
      <c r="J150" s="174"/>
      <c r="K150" s="175">
        <f>ROUND(E150*J150,2)</f>
        <v>0</v>
      </c>
      <c r="L150" s="175">
        <v>21</v>
      </c>
      <c r="M150" s="175">
        <f>G150*(1+L150/100)</f>
        <v>0</v>
      </c>
      <c r="N150" s="175">
        <v>0</v>
      </c>
      <c r="O150" s="175">
        <f>ROUND(E150*N150,2)</f>
        <v>0</v>
      </c>
      <c r="P150" s="175">
        <v>0</v>
      </c>
      <c r="Q150" s="175">
        <f>ROUND(E150*P150,2)</f>
        <v>0</v>
      </c>
      <c r="R150" s="175"/>
      <c r="S150" s="175" t="s">
        <v>117</v>
      </c>
      <c r="T150" s="176" t="s">
        <v>118</v>
      </c>
      <c r="U150" s="162">
        <v>0.43</v>
      </c>
      <c r="V150" s="162">
        <f>ROUND(E150*U150,2)</f>
        <v>42.97</v>
      </c>
      <c r="W150" s="162"/>
      <c r="X150" s="162" t="s">
        <v>119</v>
      </c>
      <c r="Y150" s="153"/>
      <c r="Z150" s="153"/>
      <c r="AA150" s="153"/>
      <c r="AB150" s="153"/>
      <c r="AC150" s="153"/>
      <c r="AD150" s="153"/>
      <c r="AE150" s="153"/>
      <c r="AF150" s="153"/>
      <c r="AG150" s="153" t="s">
        <v>120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60"/>
      <c r="B151" s="161"/>
      <c r="C151" s="275" t="s">
        <v>344</v>
      </c>
      <c r="D151" s="276"/>
      <c r="E151" s="276"/>
      <c r="F151" s="276"/>
      <c r="G151" s="278"/>
      <c r="H151" s="162"/>
      <c r="I151" s="162"/>
      <c r="J151" s="162"/>
      <c r="K151" s="162"/>
      <c r="L151" s="162"/>
      <c r="M151" s="162"/>
      <c r="N151" s="162"/>
      <c r="O151" s="162"/>
      <c r="P151" s="162"/>
      <c r="Q151" s="162"/>
      <c r="R151" s="162"/>
      <c r="S151" s="162"/>
      <c r="T151" s="162"/>
      <c r="U151" s="162"/>
      <c r="V151" s="162"/>
      <c r="W151" s="162"/>
      <c r="X151" s="162"/>
      <c r="Y151" s="153"/>
      <c r="Z151" s="153"/>
      <c r="AA151" s="153"/>
      <c r="AB151" s="153"/>
      <c r="AC151" s="153"/>
      <c r="AD151" s="153"/>
      <c r="AE151" s="153"/>
      <c r="AF151" s="153"/>
      <c r="AG151" s="153" t="s">
        <v>122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60"/>
      <c r="B152" s="161"/>
      <c r="C152" s="192" t="s">
        <v>345</v>
      </c>
      <c r="D152" s="183"/>
      <c r="E152" s="184">
        <v>26.55</v>
      </c>
      <c r="F152" s="162"/>
      <c r="G152" s="206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62"/>
      <c r="Y152" s="153"/>
      <c r="Z152" s="153"/>
      <c r="AA152" s="153"/>
      <c r="AB152" s="153"/>
      <c r="AC152" s="153"/>
      <c r="AD152" s="153"/>
      <c r="AE152" s="153"/>
      <c r="AF152" s="153"/>
      <c r="AG152" s="153" t="s">
        <v>161</v>
      </c>
      <c r="AH152" s="153">
        <v>0</v>
      </c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60"/>
      <c r="B153" s="161"/>
      <c r="C153" s="192" t="s">
        <v>346</v>
      </c>
      <c r="D153" s="183"/>
      <c r="E153" s="184">
        <v>59.88</v>
      </c>
      <c r="F153" s="162"/>
      <c r="G153" s="206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62"/>
      <c r="Y153" s="153"/>
      <c r="Z153" s="153"/>
      <c r="AA153" s="153"/>
      <c r="AB153" s="153"/>
      <c r="AC153" s="153"/>
      <c r="AD153" s="153"/>
      <c r="AE153" s="153"/>
      <c r="AF153" s="153"/>
      <c r="AG153" s="153" t="s">
        <v>161</v>
      </c>
      <c r="AH153" s="153">
        <v>0</v>
      </c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60"/>
      <c r="B154" s="161"/>
      <c r="C154" s="192" t="s">
        <v>347</v>
      </c>
      <c r="D154" s="183"/>
      <c r="E154" s="184">
        <v>13.5</v>
      </c>
      <c r="F154" s="162"/>
      <c r="G154" s="206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62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161</v>
      </c>
      <c r="AH154" s="153">
        <v>0</v>
      </c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70">
        <v>43</v>
      </c>
      <c r="B155" s="171" t="s">
        <v>348</v>
      </c>
      <c r="C155" s="180" t="s">
        <v>349</v>
      </c>
      <c r="D155" s="172" t="s">
        <v>170</v>
      </c>
      <c r="E155" s="173">
        <v>99.924999999999997</v>
      </c>
      <c r="F155" s="174"/>
      <c r="G155" s="176">
        <f>ROUND(E155*F155,2)</f>
        <v>0</v>
      </c>
      <c r="H155" s="195"/>
      <c r="I155" s="175">
        <f>ROUND(E155*H155,2)</f>
        <v>0</v>
      </c>
      <c r="J155" s="174"/>
      <c r="K155" s="175">
        <f>ROUND(E155*J155,2)</f>
        <v>0</v>
      </c>
      <c r="L155" s="175">
        <v>21</v>
      </c>
      <c r="M155" s="175">
        <f>G155*(1+L155/100)</f>
        <v>0</v>
      </c>
      <c r="N155" s="175">
        <v>0</v>
      </c>
      <c r="O155" s="175">
        <f>ROUND(E155*N155,2)</f>
        <v>0</v>
      </c>
      <c r="P155" s="175">
        <v>0</v>
      </c>
      <c r="Q155" s="175">
        <f>ROUND(E155*P155,2)</f>
        <v>0</v>
      </c>
      <c r="R155" s="175"/>
      <c r="S155" s="175" t="s">
        <v>117</v>
      </c>
      <c r="T155" s="176" t="s">
        <v>118</v>
      </c>
      <c r="U155" s="162">
        <v>0.02</v>
      </c>
      <c r="V155" s="162">
        <f>ROUND(E155*U155,2)</f>
        <v>2</v>
      </c>
      <c r="W155" s="162"/>
      <c r="X155" s="162" t="s">
        <v>119</v>
      </c>
      <c r="Y155" s="153"/>
      <c r="Z155" s="153"/>
      <c r="AA155" s="153"/>
      <c r="AB155" s="153"/>
      <c r="AC155" s="153"/>
      <c r="AD155" s="153"/>
      <c r="AE155" s="153"/>
      <c r="AF155" s="153"/>
      <c r="AG155" s="153" t="s">
        <v>120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60"/>
      <c r="B156" s="161"/>
      <c r="C156" s="275" t="s">
        <v>350</v>
      </c>
      <c r="D156" s="276"/>
      <c r="E156" s="276"/>
      <c r="F156" s="276"/>
      <c r="G156" s="278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62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122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60"/>
      <c r="B157" s="161"/>
      <c r="C157" s="192" t="s">
        <v>345</v>
      </c>
      <c r="D157" s="183"/>
      <c r="E157" s="184">
        <v>26.55</v>
      </c>
      <c r="F157" s="162"/>
      <c r="G157" s="206"/>
      <c r="H157" s="162"/>
      <c r="I157" s="162"/>
      <c r="J157" s="162"/>
      <c r="K157" s="162"/>
      <c r="L157" s="162"/>
      <c r="M157" s="162"/>
      <c r="N157" s="162"/>
      <c r="O157" s="162"/>
      <c r="P157" s="162"/>
      <c r="Q157" s="162"/>
      <c r="R157" s="162"/>
      <c r="S157" s="162"/>
      <c r="T157" s="162"/>
      <c r="U157" s="162"/>
      <c r="V157" s="162"/>
      <c r="W157" s="162"/>
      <c r="X157" s="162"/>
      <c r="Y157" s="153"/>
      <c r="Z157" s="153"/>
      <c r="AA157" s="153"/>
      <c r="AB157" s="153"/>
      <c r="AC157" s="153"/>
      <c r="AD157" s="153"/>
      <c r="AE157" s="153"/>
      <c r="AF157" s="153"/>
      <c r="AG157" s="153" t="s">
        <v>161</v>
      </c>
      <c r="AH157" s="153">
        <v>0</v>
      </c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60"/>
      <c r="B158" s="161"/>
      <c r="C158" s="192" t="s">
        <v>346</v>
      </c>
      <c r="D158" s="183"/>
      <c r="E158" s="184">
        <v>59.88</v>
      </c>
      <c r="F158" s="162"/>
      <c r="G158" s="206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62"/>
      <c r="Y158" s="153"/>
      <c r="Z158" s="153"/>
      <c r="AA158" s="153"/>
      <c r="AB158" s="153"/>
      <c r="AC158" s="153"/>
      <c r="AD158" s="153"/>
      <c r="AE158" s="153"/>
      <c r="AF158" s="153"/>
      <c r="AG158" s="153" t="s">
        <v>161</v>
      </c>
      <c r="AH158" s="153">
        <v>0</v>
      </c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60"/>
      <c r="B159" s="161"/>
      <c r="C159" s="192" t="s">
        <v>347</v>
      </c>
      <c r="D159" s="183"/>
      <c r="E159" s="184">
        <v>13.5</v>
      </c>
      <c r="F159" s="162"/>
      <c r="G159" s="206"/>
      <c r="H159" s="162"/>
      <c r="I159" s="162"/>
      <c r="J159" s="162"/>
      <c r="K159" s="162"/>
      <c r="L159" s="162"/>
      <c r="M159" s="162"/>
      <c r="N159" s="162"/>
      <c r="O159" s="162"/>
      <c r="P159" s="162"/>
      <c r="Q159" s="162"/>
      <c r="R159" s="162"/>
      <c r="S159" s="162"/>
      <c r="T159" s="162"/>
      <c r="U159" s="162"/>
      <c r="V159" s="162"/>
      <c r="W159" s="162"/>
      <c r="X159" s="162"/>
      <c r="Y159" s="153"/>
      <c r="Z159" s="153"/>
      <c r="AA159" s="153"/>
      <c r="AB159" s="153"/>
      <c r="AC159" s="153"/>
      <c r="AD159" s="153"/>
      <c r="AE159" s="153"/>
      <c r="AF159" s="153"/>
      <c r="AG159" s="153" t="s">
        <v>161</v>
      </c>
      <c r="AH159" s="153">
        <v>0</v>
      </c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60"/>
      <c r="B160" s="161"/>
      <c r="C160" s="192" t="s">
        <v>351</v>
      </c>
      <c r="D160" s="183"/>
      <c r="E160" s="184"/>
      <c r="F160" s="162"/>
      <c r="G160" s="206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62"/>
      <c r="Y160" s="153"/>
      <c r="Z160" s="153"/>
      <c r="AA160" s="153"/>
      <c r="AB160" s="153"/>
      <c r="AC160" s="153"/>
      <c r="AD160" s="153"/>
      <c r="AE160" s="153"/>
      <c r="AF160" s="153"/>
      <c r="AG160" s="153" t="s">
        <v>161</v>
      </c>
      <c r="AH160" s="153">
        <v>0</v>
      </c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70">
        <v>44</v>
      </c>
      <c r="B161" s="171" t="s">
        <v>352</v>
      </c>
      <c r="C161" s="180" t="s">
        <v>353</v>
      </c>
      <c r="D161" s="172" t="s">
        <v>170</v>
      </c>
      <c r="E161" s="173">
        <v>17.7</v>
      </c>
      <c r="F161" s="174"/>
      <c r="G161" s="176">
        <f>ROUND(E161*F161,2)</f>
        <v>0</v>
      </c>
      <c r="H161" s="195"/>
      <c r="I161" s="175">
        <f>ROUND(E161*H161,2)</f>
        <v>0</v>
      </c>
      <c r="J161" s="174"/>
      <c r="K161" s="175">
        <f>ROUND(E161*J161,2)</f>
        <v>0</v>
      </c>
      <c r="L161" s="175">
        <v>21</v>
      </c>
      <c r="M161" s="175">
        <f>G161*(1+L161/100)</f>
        <v>0</v>
      </c>
      <c r="N161" s="175">
        <v>0.10373</v>
      </c>
      <c r="O161" s="175">
        <f>ROUND(E161*N161,2)</f>
        <v>1.84</v>
      </c>
      <c r="P161" s="175">
        <v>0</v>
      </c>
      <c r="Q161" s="175">
        <f>ROUND(E161*P161,2)</f>
        <v>0</v>
      </c>
      <c r="R161" s="175"/>
      <c r="S161" s="175" t="s">
        <v>117</v>
      </c>
      <c r="T161" s="176" t="s">
        <v>118</v>
      </c>
      <c r="U161" s="162">
        <v>6.4000000000000001E-2</v>
      </c>
      <c r="V161" s="162">
        <f>ROUND(E161*U161,2)</f>
        <v>1.1299999999999999</v>
      </c>
      <c r="W161" s="162"/>
      <c r="X161" s="162" t="s">
        <v>119</v>
      </c>
      <c r="Y161" s="153"/>
      <c r="Z161" s="153"/>
      <c r="AA161" s="153"/>
      <c r="AB161" s="153"/>
      <c r="AC161" s="153"/>
      <c r="AD161" s="153"/>
      <c r="AE161" s="153"/>
      <c r="AF161" s="153"/>
      <c r="AG161" s="153" t="s">
        <v>120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60"/>
      <c r="B162" s="161"/>
      <c r="C162" s="275" t="s">
        <v>354</v>
      </c>
      <c r="D162" s="276"/>
      <c r="E162" s="276"/>
      <c r="F162" s="276"/>
      <c r="G162" s="278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  <c r="S162" s="162"/>
      <c r="T162" s="162"/>
      <c r="U162" s="162"/>
      <c r="V162" s="162"/>
      <c r="W162" s="162"/>
      <c r="X162" s="162"/>
      <c r="Y162" s="153"/>
      <c r="Z162" s="153"/>
      <c r="AA162" s="153"/>
      <c r="AB162" s="153"/>
      <c r="AC162" s="153"/>
      <c r="AD162" s="153"/>
      <c r="AE162" s="153"/>
      <c r="AF162" s="153"/>
      <c r="AG162" s="153" t="s">
        <v>122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60"/>
      <c r="B163" s="161"/>
      <c r="C163" s="192" t="s">
        <v>355</v>
      </c>
      <c r="D163" s="183"/>
      <c r="E163" s="184">
        <v>17.7</v>
      </c>
      <c r="F163" s="162"/>
      <c r="G163" s="206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62"/>
      <c r="Y163" s="153"/>
      <c r="Z163" s="153"/>
      <c r="AA163" s="153"/>
      <c r="AB163" s="153"/>
      <c r="AC163" s="153"/>
      <c r="AD163" s="153"/>
      <c r="AE163" s="153"/>
      <c r="AF163" s="153"/>
      <c r="AG163" s="153" t="s">
        <v>161</v>
      </c>
      <c r="AH163" s="153">
        <v>0</v>
      </c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70">
        <v>45</v>
      </c>
      <c r="B164" s="171" t="s">
        <v>356</v>
      </c>
      <c r="C164" s="180" t="s">
        <v>357</v>
      </c>
      <c r="D164" s="172" t="s">
        <v>170</v>
      </c>
      <c r="E164" s="173">
        <v>17.7</v>
      </c>
      <c r="F164" s="174"/>
      <c r="G164" s="176">
        <f>ROUND(E164*F164,2)</f>
        <v>0</v>
      </c>
      <c r="H164" s="195"/>
      <c r="I164" s="175">
        <f>ROUND(E164*H164,2)</f>
        <v>0</v>
      </c>
      <c r="J164" s="174"/>
      <c r="K164" s="175">
        <f>ROUND(E164*J164,2)</f>
        <v>0</v>
      </c>
      <c r="L164" s="175">
        <v>21</v>
      </c>
      <c r="M164" s="175">
        <f>G164*(1+L164/100)</f>
        <v>0</v>
      </c>
      <c r="N164" s="175">
        <v>5.0000000000000001E-4</v>
      </c>
      <c r="O164" s="175">
        <f>ROUND(E164*N164,2)</f>
        <v>0.01</v>
      </c>
      <c r="P164" s="175">
        <v>0</v>
      </c>
      <c r="Q164" s="175">
        <f>ROUND(E164*P164,2)</f>
        <v>0</v>
      </c>
      <c r="R164" s="175"/>
      <c r="S164" s="175" t="s">
        <v>117</v>
      </c>
      <c r="T164" s="176" t="s">
        <v>118</v>
      </c>
      <c r="U164" s="162">
        <v>2E-3</v>
      </c>
      <c r="V164" s="162">
        <f>ROUND(E164*U164,2)</f>
        <v>0.04</v>
      </c>
      <c r="W164" s="162"/>
      <c r="X164" s="162" t="s">
        <v>119</v>
      </c>
      <c r="Y164" s="153"/>
      <c r="Z164" s="153"/>
      <c r="AA164" s="153"/>
      <c r="AB164" s="153"/>
      <c r="AC164" s="153"/>
      <c r="AD164" s="153"/>
      <c r="AE164" s="153"/>
      <c r="AF164" s="153"/>
      <c r="AG164" s="153" t="s">
        <v>120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60"/>
      <c r="B165" s="161"/>
      <c r="C165" s="275" t="s">
        <v>358</v>
      </c>
      <c r="D165" s="276"/>
      <c r="E165" s="276"/>
      <c r="F165" s="276"/>
      <c r="G165" s="278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62"/>
      <c r="Y165" s="153"/>
      <c r="Z165" s="153"/>
      <c r="AA165" s="153"/>
      <c r="AB165" s="153"/>
      <c r="AC165" s="153"/>
      <c r="AD165" s="153"/>
      <c r="AE165" s="153"/>
      <c r="AF165" s="153"/>
      <c r="AG165" s="153" t="s">
        <v>122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70">
        <v>46</v>
      </c>
      <c r="B166" s="171" t="s">
        <v>359</v>
      </c>
      <c r="C166" s="180" t="s">
        <v>360</v>
      </c>
      <c r="D166" s="172" t="s">
        <v>170</v>
      </c>
      <c r="E166" s="173">
        <v>17.7</v>
      </c>
      <c r="F166" s="174"/>
      <c r="G166" s="176">
        <f>ROUND(E166*F166,2)</f>
        <v>0</v>
      </c>
      <c r="H166" s="195"/>
      <c r="I166" s="175">
        <f>ROUND(E166*H166,2)</f>
        <v>0</v>
      </c>
      <c r="J166" s="174"/>
      <c r="K166" s="175">
        <f>ROUND(E166*J166,2)</f>
        <v>0</v>
      </c>
      <c r="L166" s="175">
        <v>21</v>
      </c>
      <c r="M166" s="175">
        <f>G166*(1+L166/100)</f>
        <v>0</v>
      </c>
      <c r="N166" s="175">
        <v>0.13188</v>
      </c>
      <c r="O166" s="175">
        <f>ROUND(E166*N166,2)</f>
        <v>2.33</v>
      </c>
      <c r="P166" s="175">
        <v>0</v>
      </c>
      <c r="Q166" s="175">
        <f>ROUND(E166*P166,2)</f>
        <v>0</v>
      </c>
      <c r="R166" s="175"/>
      <c r="S166" s="175" t="s">
        <v>117</v>
      </c>
      <c r="T166" s="176" t="s">
        <v>118</v>
      </c>
      <c r="U166" s="162">
        <v>0.02</v>
      </c>
      <c r="V166" s="162">
        <f>ROUND(E166*U166,2)</f>
        <v>0.35</v>
      </c>
      <c r="W166" s="162"/>
      <c r="X166" s="162" t="s">
        <v>119</v>
      </c>
      <c r="Y166" s="153"/>
      <c r="Z166" s="153"/>
      <c r="AA166" s="153"/>
      <c r="AB166" s="153"/>
      <c r="AC166" s="153"/>
      <c r="AD166" s="153"/>
      <c r="AE166" s="153"/>
      <c r="AF166" s="153"/>
      <c r="AG166" s="153" t="s">
        <v>120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60"/>
      <c r="B167" s="161"/>
      <c r="C167" s="275" t="s">
        <v>361</v>
      </c>
      <c r="D167" s="276"/>
      <c r="E167" s="276"/>
      <c r="F167" s="276"/>
      <c r="G167" s="278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62"/>
      <c r="Y167" s="153"/>
      <c r="Z167" s="153"/>
      <c r="AA167" s="153"/>
      <c r="AB167" s="153"/>
      <c r="AC167" s="153"/>
      <c r="AD167" s="153"/>
      <c r="AE167" s="153"/>
      <c r="AF167" s="153"/>
      <c r="AG167" s="153" t="s">
        <v>122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70">
        <v>47</v>
      </c>
      <c r="B168" s="171" t="s">
        <v>362</v>
      </c>
      <c r="C168" s="180" t="s">
        <v>363</v>
      </c>
      <c r="D168" s="172" t="s">
        <v>170</v>
      </c>
      <c r="E168" s="173">
        <v>17.7</v>
      </c>
      <c r="F168" s="174"/>
      <c r="G168" s="176">
        <f>ROUND(E168*F168,2)</f>
        <v>0</v>
      </c>
      <c r="H168" s="195"/>
      <c r="I168" s="175">
        <f>ROUND(E168*H168,2)</f>
        <v>0</v>
      </c>
      <c r="J168" s="174"/>
      <c r="K168" s="175">
        <f>ROUND(E168*J168,2)</f>
        <v>0</v>
      </c>
      <c r="L168" s="175">
        <v>21</v>
      </c>
      <c r="M168" s="175">
        <f>G168*(1+L168/100)</f>
        <v>0</v>
      </c>
      <c r="N168" s="175">
        <v>5.6100000000000004E-3</v>
      </c>
      <c r="O168" s="175">
        <f>ROUND(E168*N168,2)</f>
        <v>0.1</v>
      </c>
      <c r="P168" s="175">
        <v>0</v>
      </c>
      <c r="Q168" s="175">
        <f>ROUND(E168*P168,2)</f>
        <v>0</v>
      </c>
      <c r="R168" s="175"/>
      <c r="S168" s="175" t="s">
        <v>117</v>
      </c>
      <c r="T168" s="176" t="s">
        <v>118</v>
      </c>
      <c r="U168" s="162">
        <v>4.0000000000000001E-3</v>
      </c>
      <c r="V168" s="162">
        <f>ROUND(E168*U168,2)</f>
        <v>7.0000000000000007E-2</v>
      </c>
      <c r="W168" s="162"/>
      <c r="X168" s="162" t="s">
        <v>119</v>
      </c>
      <c r="Y168" s="153"/>
      <c r="Z168" s="153"/>
      <c r="AA168" s="153"/>
      <c r="AB168" s="153"/>
      <c r="AC168" s="153"/>
      <c r="AD168" s="153"/>
      <c r="AE168" s="153"/>
      <c r="AF168" s="153"/>
      <c r="AG168" s="153" t="s">
        <v>120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60"/>
      <c r="B169" s="161"/>
      <c r="C169" s="275" t="s">
        <v>364</v>
      </c>
      <c r="D169" s="276"/>
      <c r="E169" s="276"/>
      <c r="F169" s="276"/>
      <c r="G169" s="278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62"/>
      <c r="Y169" s="153"/>
      <c r="Z169" s="153"/>
      <c r="AA169" s="153"/>
      <c r="AB169" s="153"/>
      <c r="AC169" s="153"/>
      <c r="AD169" s="153"/>
      <c r="AE169" s="153"/>
      <c r="AF169" s="153"/>
      <c r="AG169" s="153" t="s">
        <v>122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70">
        <v>48</v>
      </c>
      <c r="B170" s="171" t="s">
        <v>365</v>
      </c>
      <c r="C170" s="180" t="s">
        <v>366</v>
      </c>
      <c r="D170" s="172" t="s">
        <v>170</v>
      </c>
      <c r="E170" s="173">
        <v>17.7</v>
      </c>
      <c r="F170" s="174"/>
      <c r="G170" s="176">
        <f>ROUND(E170*F170,2)</f>
        <v>0</v>
      </c>
      <c r="H170" s="195"/>
      <c r="I170" s="175">
        <f>ROUND(E170*H170,2)</f>
        <v>0</v>
      </c>
      <c r="J170" s="174"/>
      <c r="K170" s="175">
        <f>ROUND(E170*J170,2)</f>
        <v>0</v>
      </c>
      <c r="L170" s="175">
        <v>21</v>
      </c>
      <c r="M170" s="175">
        <f>G170*(1+L170/100)</f>
        <v>0</v>
      </c>
      <c r="N170" s="175">
        <v>0.3528</v>
      </c>
      <c r="O170" s="175">
        <f>ROUND(E170*N170,2)</f>
        <v>6.24</v>
      </c>
      <c r="P170" s="175">
        <v>0</v>
      </c>
      <c r="Q170" s="175">
        <f>ROUND(E170*P170,2)</f>
        <v>0</v>
      </c>
      <c r="R170" s="175"/>
      <c r="S170" s="175" t="s">
        <v>117</v>
      </c>
      <c r="T170" s="176" t="s">
        <v>118</v>
      </c>
      <c r="U170" s="162">
        <v>2.5999999999999999E-2</v>
      </c>
      <c r="V170" s="162">
        <f>ROUND(E170*U170,2)</f>
        <v>0.46</v>
      </c>
      <c r="W170" s="162"/>
      <c r="X170" s="162" t="s">
        <v>119</v>
      </c>
      <c r="Y170" s="153"/>
      <c r="Z170" s="153"/>
      <c r="AA170" s="153"/>
      <c r="AB170" s="153"/>
      <c r="AC170" s="153"/>
      <c r="AD170" s="153"/>
      <c r="AE170" s="153"/>
      <c r="AF170" s="153"/>
      <c r="AG170" s="153" t="s">
        <v>120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60"/>
      <c r="B171" s="161"/>
      <c r="C171" s="275" t="s">
        <v>367</v>
      </c>
      <c r="D171" s="276"/>
      <c r="E171" s="276"/>
      <c r="F171" s="276"/>
      <c r="G171" s="278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62"/>
      <c r="Y171" s="153"/>
      <c r="Z171" s="153"/>
      <c r="AA171" s="153"/>
      <c r="AB171" s="153"/>
      <c r="AC171" s="153"/>
      <c r="AD171" s="153"/>
      <c r="AE171" s="153"/>
      <c r="AF171" s="153"/>
      <c r="AG171" s="153" t="s">
        <v>122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70">
        <v>49</v>
      </c>
      <c r="B172" s="171" t="s">
        <v>368</v>
      </c>
      <c r="C172" s="180" t="s">
        <v>369</v>
      </c>
      <c r="D172" s="172" t="s">
        <v>170</v>
      </c>
      <c r="E172" s="173">
        <v>26.55</v>
      </c>
      <c r="F172" s="174"/>
      <c r="G172" s="176">
        <f>ROUND(E172*F172,2)</f>
        <v>0</v>
      </c>
      <c r="H172" s="195"/>
      <c r="I172" s="175">
        <f>ROUND(E172*H172,2)</f>
        <v>0</v>
      </c>
      <c r="J172" s="174"/>
      <c r="K172" s="175">
        <f>ROUND(E172*J172,2)</f>
        <v>0</v>
      </c>
      <c r="L172" s="175">
        <v>21</v>
      </c>
      <c r="M172" s="175">
        <f>G172*(1+L172/100)</f>
        <v>0</v>
      </c>
      <c r="N172" s="175">
        <v>0.4032</v>
      </c>
      <c r="O172" s="175">
        <f>ROUND(E172*N172,2)</f>
        <v>10.7</v>
      </c>
      <c r="P172" s="175">
        <v>0</v>
      </c>
      <c r="Q172" s="175">
        <f>ROUND(E172*P172,2)</f>
        <v>0</v>
      </c>
      <c r="R172" s="175"/>
      <c r="S172" s="175" t="s">
        <v>117</v>
      </c>
      <c r="T172" s="176" t="s">
        <v>118</v>
      </c>
      <c r="U172" s="162">
        <v>2.5999999999999999E-2</v>
      </c>
      <c r="V172" s="162">
        <f>ROUND(E172*U172,2)</f>
        <v>0.69</v>
      </c>
      <c r="W172" s="162"/>
      <c r="X172" s="162" t="s">
        <v>119</v>
      </c>
      <c r="Y172" s="153"/>
      <c r="Z172" s="153"/>
      <c r="AA172" s="153"/>
      <c r="AB172" s="153"/>
      <c r="AC172" s="153"/>
      <c r="AD172" s="153"/>
      <c r="AE172" s="153"/>
      <c r="AF172" s="153"/>
      <c r="AG172" s="153" t="s">
        <v>120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60"/>
      <c r="B173" s="161"/>
      <c r="C173" s="275" t="s">
        <v>370</v>
      </c>
      <c r="D173" s="276"/>
      <c r="E173" s="276"/>
      <c r="F173" s="276"/>
      <c r="G173" s="278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62"/>
      <c r="V173" s="162"/>
      <c r="W173" s="162"/>
      <c r="X173" s="162"/>
      <c r="Y173" s="153"/>
      <c r="Z173" s="153"/>
      <c r="AA173" s="153"/>
      <c r="AB173" s="153"/>
      <c r="AC173" s="153"/>
      <c r="AD173" s="153"/>
      <c r="AE173" s="153"/>
      <c r="AF173" s="153"/>
      <c r="AG173" s="153" t="s">
        <v>122</v>
      </c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60"/>
      <c r="B174" s="161"/>
      <c r="C174" s="192" t="s">
        <v>371</v>
      </c>
      <c r="D174" s="183"/>
      <c r="E174" s="184">
        <v>26.55</v>
      </c>
      <c r="F174" s="162"/>
      <c r="G174" s="206"/>
      <c r="H174" s="162"/>
      <c r="I174" s="162"/>
      <c r="J174" s="162"/>
      <c r="K174" s="162"/>
      <c r="L174" s="162"/>
      <c r="M174" s="162"/>
      <c r="N174" s="162"/>
      <c r="O174" s="162"/>
      <c r="P174" s="162"/>
      <c r="Q174" s="162"/>
      <c r="R174" s="162"/>
      <c r="S174" s="162"/>
      <c r="T174" s="162"/>
      <c r="U174" s="162"/>
      <c r="V174" s="162"/>
      <c r="W174" s="162"/>
      <c r="X174" s="162"/>
      <c r="Y174" s="153"/>
      <c r="Z174" s="153"/>
      <c r="AA174" s="153"/>
      <c r="AB174" s="153"/>
      <c r="AC174" s="153"/>
      <c r="AD174" s="153"/>
      <c r="AE174" s="153"/>
      <c r="AF174" s="153"/>
      <c r="AG174" s="153" t="s">
        <v>161</v>
      </c>
      <c r="AH174" s="153">
        <v>0</v>
      </c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70">
        <v>50</v>
      </c>
      <c r="B175" s="171" t="s">
        <v>372</v>
      </c>
      <c r="C175" s="180" t="s">
        <v>373</v>
      </c>
      <c r="D175" s="172" t="s">
        <v>170</v>
      </c>
      <c r="E175" s="173">
        <v>36.015000000000001</v>
      </c>
      <c r="F175" s="174"/>
      <c r="G175" s="176">
        <f>ROUND(E175*F175,2)</f>
        <v>0</v>
      </c>
      <c r="H175" s="195"/>
      <c r="I175" s="175">
        <f>ROUND(E175*H175,2)</f>
        <v>0</v>
      </c>
      <c r="J175" s="174"/>
      <c r="K175" s="175">
        <f>ROUND(E175*J175,2)</f>
        <v>0</v>
      </c>
      <c r="L175" s="175">
        <v>21</v>
      </c>
      <c r="M175" s="175">
        <f>G175*(1+L175/100)</f>
        <v>0</v>
      </c>
      <c r="N175" s="175">
        <v>0.129</v>
      </c>
      <c r="O175" s="175">
        <f>ROUND(E175*N175,2)</f>
        <v>4.6500000000000004</v>
      </c>
      <c r="P175" s="175">
        <v>0</v>
      </c>
      <c r="Q175" s="175">
        <f>ROUND(E175*P175,2)</f>
        <v>0</v>
      </c>
      <c r="R175" s="175"/>
      <c r="S175" s="175" t="s">
        <v>117</v>
      </c>
      <c r="T175" s="176" t="s">
        <v>118</v>
      </c>
      <c r="U175" s="162">
        <v>0</v>
      </c>
      <c r="V175" s="162">
        <f>ROUND(E175*U175,2)</f>
        <v>0</v>
      </c>
      <c r="W175" s="162"/>
      <c r="X175" s="162" t="s">
        <v>242</v>
      </c>
      <c r="Y175" s="153"/>
      <c r="Z175" s="153"/>
      <c r="AA175" s="153"/>
      <c r="AB175" s="153"/>
      <c r="AC175" s="153"/>
      <c r="AD175" s="153"/>
      <c r="AE175" s="153"/>
      <c r="AF175" s="153"/>
      <c r="AG175" s="153" t="s">
        <v>243</v>
      </c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60"/>
      <c r="B176" s="161"/>
      <c r="C176" s="275" t="s">
        <v>374</v>
      </c>
      <c r="D176" s="276"/>
      <c r="E176" s="276"/>
      <c r="F176" s="276"/>
      <c r="G176" s="278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62"/>
      <c r="Y176" s="153"/>
      <c r="Z176" s="153"/>
      <c r="AA176" s="153"/>
      <c r="AB176" s="153"/>
      <c r="AC176" s="153"/>
      <c r="AD176" s="153"/>
      <c r="AE176" s="153"/>
      <c r="AF176" s="153"/>
      <c r="AG176" s="153" t="s">
        <v>122</v>
      </c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60"/>
      <c r="B177" s="161"/>
      <c r="C177" s="192" t="s">
        <v>375</v>
      </c>
      <c r="D177" s="183"/>
      <c r="E177" s="184">
        <v>36.020000000000003</v>
      </c>
      <c r="F177" s="162"/>
      <c r="G177" s="206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2"/>
      <c r="V177" s="162"/>
      <c r="W177" s="162"/>
      <c r="X177" s="162"/>
      <c r="Y177" s="153"/>
      <c r="Z177" s="153"/>
      <c r="AA177" s="153"/>
      <c r="AB177" s="153"/>
      <c r="AC177" s="153"/>
      <c r="AD177" s="153"/>
      <c r="AE177" s="153"/>
      <c r="AF177" s="153"/>
      <c r="AG177" s="153" t="s">
        <v>161</v>
      </c>
      <c r="AH177" s="153">
        <v>0</v>
      </c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70">
        <v>51</v>
      </c>
      <c r="B178" s="171" t="s">
        <v>376</v>
      </c>
      <c r="C178" s="180" t="s">
        <v>377</v>
      </c>
      <c r="D178" s="172" t="s">
        <v>170</v>
      </c>
      <c r="E178" s="173">
        <v>8.61</v>
      </c>
      <c r="F178" s="174"/>
      <c r="G178" s="176">
        <f>ROUND(E178*F178,2)</f>
        <v>0</v>
      </c>
      <c r="H178" s="195"/>
      <c r="I178" s="175">
        <f>ROUND(E178*H178,2)</f>
        <v>0</v>
      </c>
      <c r="J178" s="174"/>
      <c r="K178" s="175">
        <f>ROUND(E178*J178,2)</f>
        <v>0</v>
      </c>
      <c r="L178" s="175">
        <v>21</v>
      </c>
      <c r="M178" s="175">
        <f>G178*(1+L178/100)</f>
        <v>0</v>
      </c>
      <c r="N178" s="175">
        <v>0.13150000000000001</v>
      </c>
      <c r="O178" s="175">
        <f>ROUND(E178*N178,2)</f>
        <v>1.1299999999999999</v>
      </c>
      <c r="P178" s="175">
        <v>0</v>
      </c>
      <c r="Q178" s="175">
        <f>ROUND(E178*P178,2)</f>
        <v>0</v>
      </c>
      <c r="R178" s="175"/>
      <c r="S178" s="175" t="s">
        <v>117</v>
      </c>
      <c r="T178" s="176" t="s">
        <v>118</v>
      </c>
      <c r="U178" s="162">
        <v>0</v>
      </c>
      <c r="V178" s="162">
        <f>ROUND(E178*U178,2)</f>
        <v>0</v>
      </c>
      <c r="W178" s="162"/>
      <c r="X178" s="162" t="s">
        <v>242</v>
      </c>
      <c r="Y178" s="153"/>
      <c r="Z178" s="153"/>
      <c r="AA178" s="153"/>
      <c r="AB178" s="153"/>
      <c r="AC178" s="153"/>
      <c r="AD178" s="153"/>
      <c r="AE178" s="153"/>
      <c r="AF178" s="153"/>
      <c r="AG178" s="153" t="s">
        <v>243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60"/>
      <c r="B179" s="161"/>
      <c r="C179" s="275" t="s">
        <v>378</v>
      </c>
      <c r="D179" s="276"/>
      <c r="E179" s="276"/>
      <c r="F179" s="276"/>
      <c r="G179" s="278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62"/>
      <c r="X179" s="162"/>
      <c r="Y179" s="153"/>
      <c r="Z179" s="153"/>
      <c r="AA179" s="153"/>
      <c r="AB179" s="153"/>
      <c r="AC179" s="153"/>
      <c r="AD179" s="153"/>
      <c r="AE179" s="153"/>
      <c r="AF179" s="153"/>
      <c r="AG179" s="153" t="s">
        <v>122</v>
      </c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60"/>
      <c r="B180" s="161"/>
      <c r="C180" s="192" t="s">
        <v>379</v>
      </c>
      <c r="D180" s="183"/>
      <c r="E180" s="184">
        <v>5.62</v>
      </c>
      <c r="F180" s="162"/>
      <c r="G180" s="206"/>
      <c r="H180" s="162"/>
      <c r="I180" s="162"/>
      <c r="J180" s="162"/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62"/>
      <c r="V180" s="162"/>
      <c r="W180" s="162"/>
      <c r="X180" s="162"/>
      <c r="Y180" s="153"/>
      <c r="Z180" s="153"/>
      <c r="AA180" s="153"/>
      <c r="AB180" s="153"/>
      <c r="AC180" s="153"/>
      <c r="AD180" s="153"/>
      <c r="AE180" s="153"/>
      <c r="AF180" s="153"/>
      <c r="AG180" s="153" t="s">
        <v>161</v>
      </c>
      <c r="AH180" s="153">
        <v>0</v>
      </c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60"/>
      <c r="B181" s="161"/>
      <c r="C181" s="192" t="s">
        <v>380</v>
      </c>
      <c r="D181" s="183"/>
      <c r="E181" s="184">
        <v>2.99</v>
      </c>
      <c r="F181" s="162"/>
      <c r="G181" s="206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62"/>
      <c r="Y181" s="153"/>
      <c r="Z181" s="153"/>
      <c r="AA181" s="153"/>
      <c r="AB181" s="153"/>
      <c r="AC181" s="153"/>
      <c r="AD181" s="153"/>
      <c r="AE181" s="153"/>
      <c r="AF181" s="153"/>
      <c r="AG181" s="153" t="s">
        <v>161</v>
      </c>
      <c r="AH181" s="153">
        <v>0</v>
      </c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70">
        <v>52</v>
      </c>
      <c r="B182" s="171" t="s">
        <v>381</v>
      </c>
      <c r="C182" s="180" t="s">
        <v>382</v>
      </c>
      <c r="D182" s="172" t="s">
        <v>194</v>
      </c>
      <c r="E182" s="173">
        <v>8</v>
      </c>
      <c r="F182" s="174"/>
      <c r="G182" s="176">
        <f>ROUND(E182*F182,2)</f>
        <v>0</v>
      </c>
      <c r="H182" s="195"/>
      <c r="I182" s="175">
        <f>ROUND(E182*H182,2)</f>
        <v>0</v>
      </c>
      <c r="J182" s="174"/>
      <c r="K182" s="175">
        <f>ROUND(E182*J182,2)</f>
        <v>0</v>
      </c>
      <c r="L182" s="175">
        <v>21</v>
      </c>
      <c r="M182" s="175">
        <f>G182*(1+L182/100)</f>
        <v>0</v>
      </c>
      <c r="N182" s="175">
        <v>3.3E-4</v>
      </c>
      <c r="O182" s="175">
        <f>ROUND(E182*N182,2)</f>
        <v>0</v>
      </c>
      <c r="P182" s="175">
        <v>0</v>
      </c>
      <c r="Q182" s="175">
        <f>ROUND(E182*P182,2)</f>
        <v>0</v>
      </c>
      <c r="R182" s="175"/>
      <c r="S182" s="175" t="s">
        <v>117</v>
      </c>
      <c r="T182" s="176" t="s">
        <v>118</v>
      </c>
      <c r="U182" s="162">
        <v>0.41</v>
      </c>
      <c r="V182" s="162">
        <f>ROUND(E182*U182,2)</f>
        <v>3.28</v>
      </c>
      <c r="W182" s="162"/>
      <c r="X182" s="162" t="s">
        <v>119</v>
      </c>
      <c r="Y182" s="153"/>
      <c r="Z182" s="153"/>
      <c r="AA182" s="153"/>
      <c r="AB182" s="153"/>
      <c r="AC182" s="153"/>
      <c r="AD182" s="153"/>
      <c r="AE182" s="153"/>
      <c r="AF182" s="153"/>
      <c r="AG182" s="153" t="s">
        <v>120</v>
      </c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60"/>
      <c r="B183" s="161"/>
      <c r="C183" s="275" t="s">
        <v>383</v>
      </c>
      <c r="D183" s="276"/>
      <c r="E183" s="276"/>
      <c r="F183" s="276"/>
      <c r="G183" s="278"/>
      <c r="H183" s="162"/>
      <c r="I183" s="162"/>
      <c r="J183" s="162"/>
      <c r="K183" s="162"/>
      <c r="L183" s="162"/>
      <c r="M183" s="162"/>
      <c r="N183" s="162"/>
      <c r="O183" s="162"/>
      <c r="P183" s="162"/>
      <c r="Q183" s="162"/>
      <c r="R183" s="162"/>
      <c r="S183" s="162"/>
      <c r="T183" s="162"/>
      <c r="U183" s="162"/>
      <c r="V183" s="162"/>
      <c r="W183" s="162"/>
      <c r="X183" s="162"/>
      <c r="Y183" s="153"/>
      <c r="Z183" s="153"/>
      <c r="AA183" s="153"/>
      <c r="AB183" s="153"/>
      <c r="AC183" s="153"/>
      <c r="AD183" s="153"/>
      <c r="AE183" s="153"/>
      <c r="AF183" s="153"/>
      <c r="AG183" s="153" t="s">
        <v>122</v>
      </c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60"/>
      <c r="B184" s="161"/>
      <c r="C184" s="192" t="s">
        <v>384</v>
      </c>
      <c r="D184" s="183"/>
      <c r="E184" s="184">
        <v>8</v>
      </c>
      <c r="F184" s="162"/>
      <c r="G184" s="206"/>
      <c r="H184" s="162"/>
      <c r="I184" s="162"/>
      <c r="J184" s="162"/>
      <c r="K184" s="162"/>
      <c r="L184" s="162"/>
      <c r="M184" s="162"/>
      <c r="N184" s="162"/>
      <c r="O184" s="162"/>
      <c r="P184" s="162"/>
      <c r="Q184" s="162"/>
      <c r="R184" s="162"/>
      <c r="S184" s="162"/>
      <c r="T184" s="162"/>
      <c r="U184" s="162"/>
      <c r="V184" s="162"/>
      <c r="W184" s="162"/>
      <c r="X184" s="162"/>
      <c r="Y184" s="153"/>
      <c r="Z184" s="153"/>
      <c r="AA184" s="153"/>
      <c r="AB184" s="153"/>
      <c r="AC184" s="153"/>
      <c r="AD184" s="153"/>
      <c r="AE184" s="153"/>
      <c r="AF184" s="153"/>
      <c r="AG184" s="153" t="s">
        <v>161</v>
      </c>
      <c r="AH184" s="153">
        <v>0</v>
      </c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70">
        <v>53</v>
      </c>
      <c r="B185" s="171" t="s">
        <v>385</v>
      </c>
      <c r="C185" s="180" t="s">
        <v>386</v>
      </c>
      <c r="D185" s="172" t="s">
        <v>170</v>
      </c>
      <c r="E185" s="173">
        <v>47.9</v>
      </c>
      <c r="F185" s="174"/>
      <c r="G185" s="176">
        <f>ROUND(E185*F185,2)</f>
        <v>0</v>
      </c>
      <c r="H185" s="195"/>
      <c r="I185" s="175">
        <f>ROUND(E185*H185,2)</f>
        <v>0</v>
      </c>
      <c r="J185" s="174"/>
      <c r="K185" s="175">
        <f>ROUND(E185*J185,2)</f>
        <v>0</v>
      </c>
      <c r="L185" s="175">
        <v>21</v>
      </c>
      <c r="M185" s="175">
        <f>G185*(1+L185/100)</f>
        <v>0</v>
      </c>
      <c r="N185" s="175">
        <v>7.3899999999999993E-2</v>
      </c>
      <c r="O185" s="175">
        <f>ROUND(E185*N185,2)</f>
        <v>3.54</v>
      </c>
      <c r="P185" s="175">
        <v>0</v>
      </c>
      <c r="Q185" s="175">
        <f>ROUND(E185*P185,2)</f>
        <v>0</v>
      </c>
      <c r="R185" s="175"/>
      <c r="S185" s="175" t="s">
        <v>117</v>
      </c>
      <c r="T185" s="176" t="s">
        <v>118</v>
      </c>
      <c r="U185" s="162">
        <v>0.45</v>
      </c>
      <c r="V185" s="162">
        <f>ROUND(E185*U185,2)</f>
        <v>21.56</v>
      </c>
      <c r="W185" s="162"/>
      <c r="X185" s="162" t="s">
        <v>119</v>
      </c>
      <c r="Y185" s="153"/>
      <c r="Z185" s="153"/>
      <c r="AA185" s="153"/>
      <c r="AB185" s="153"/>
      <c r="AC185" s="153"/>
      <c r="AD185" s="153"/>
      <c r="AE185" s="153"/>
      <c r="AF185" s="153"/>
      <c r="AG185" s="153" t="s">
        <v>120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60"/>
      <c r="B186" s="161"/>
      <c r="C186" s="275" t="s">
        <v>387</v>
      </c>
      <c r="D186" s="276"/>
      <c r="E186" s="276"/>
      <c r="F186" s="276"/>
      <c r="G186" s="278"/>
      <c r="H186" s="162"/>
      <c r="I186" s="162"/>
      <c r="J186" s="162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62"/>
      <c r="V186" s="162"/>
      <c r="W186" s="162"/>
      <c r="X186" s="162"/>
      <c r="Y186" s="153"/>
      <c r="Z186" s="153"/>
      <c r="AA186" s="153"/>
      <c r="AB186" s="153"/>
      <c r="AC186" s="153"/>
      <c r="AD186" s="153"/>
      <c r="AE186" s="153"/>
      <c r="AF186" s="153"/>
      <c r="AG186" s="153" t="s">
        <v>122</v>
      </c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60"/>
      <c r="B187" s="161"/>
      <c r="C187" s="192" t="s">
        <v>388</v>
      </c>
      <c r="D187" s="183"/>
      <c r="E187" s="184">
        <v>34.299999999999997</v>
      </c>
      <c r="F187" s="162"/>
      <c r="G187" s="206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62"/>
      <c r="Y187" s="153"/>
      <c r="Z187" s="153"/>
      <c r="AA187" s="153"/>
      <c r="AB187" s="153"/>
      <c r="AC187" s="153"/>
      <c r="AD187" s="153"/>
      <c r="AE187" s="153"/>
      <c r="AF187" s="153"/>
      <c r="AG187" s="153" t="s">
        <v>161</v>
      </c>
      <c r="AH187" s="153">
        <v>0</v>
      </c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60"/>
      <c r="B188" s="161"/>
      <c r="C188" s="192" t="s">
        <v>389</v>
      </c>
      <c r="D188" s="183"/>
      <c r="E188" s="184">
        <v>5.35</v>
      </c>
      <c r="F188" s="162"/>
      <c r="G188" s="206"/>
      <c r="H188" s="162"/>
      <c r="I188" s="162"/>
      <c r="J188" s="162"/>
      <c r="K188" s="162"/>
      <c r="L188" s="162"/>
      <c r="M188" s="162"/>
      <c r="N188" s="162"/>
      <c r="O188" s="162"/>
      <c r="P188" s="162"/>
      <c r="Q188" s="162"/>
      <c r="R188" s="162"/>
      <c r="S188" s="162"/>
      <c r="T188" s="162"/>
      <c r="U188" s="162"/>
      <c r="V188" s="162"/>
      <c r="W188" s="162"/>
      <c r="X188" s="162"/>
      <c r="Y188" s="153"/>
      <c r="Z188" s="153"/>
      <c r="AA188" s="153"/>
      <c r="AB188" s="153"/>
      <c r="AC188" s="153"/>
      <c r="AD188" s="153"/>
      <c r="AE188" s="153"/>
      <c r="AF188" s="153"/>
      <c r="AG188" s="153" t="s">
        <v>161</v>
      </c>
      <c r="AH188" s="153">
        <v>0</v>
      </c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60"/>
      <c r="B189" s="161"/>
      <c r="C189" s="192" t="s">
        <v>390</v>
      </c>
      <c r="D189" s="183"/>
      <c r="E189" s="184">
        <v>5.4</v>
      </c>
      <c r="F189" s="162"/>
      <c r="G189" s="206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62"/>
      <c r="Y189" s="153"/>
      <c r="Z189" s="153"/>
      <c r="AA189" s="153"/>
      <c r="AB189" s="153"/>
      <c r="AC189" s="153"/>
      <c r="AD189" s="153"/>
      <c r="AE189" s="153"/>
      <c r="AF189" s="153"/>
      <c r="AG189" s="153" t="s">
        <v>161</v>
      </c>
      <c r="AH189" s="153">
        <v>0</v>
      </c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60"/>
      <c r="B190" s="161"/>
      <c r="C190" s="192" t="s">
        <v>391</v>
      </c>
      <c r="D190" s="183"/>
      <c r="E190" s="184">
        <v>2.85</v>
      </c>
      <c r="F190" s="162"/>
      <c r="G190" s="206"/>
      <c r="H190" s="162"/>
      <c r="I190" s="162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62"/>
      <c r="X190" s="162"/>
      <c r="Y190" s="153"/>
      <c r="Z190" s="153"/>
      <c r="AA190" s="153"/>
      <c r="AB190" s="153"/>
      <c r="AC190" s="153"/>
      <c r="AD190" s="153"/>
      <c r="AE190" s="153"/>
      <c r="AF190" s="153"/>
      <c r="AG190" s="153" t="s">
        <v>161</v>
      </c>
      <c r="AH190" s="153">
        <v>0</v>
      </c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70">
        <v>54</v>
      </c>
      <c r="B191" s="171" t="s">
        <v>392</v>
      </c>
      <c r="C191" s="180" t="s">
        <v>393</v>
      </c>
      <c r="D191" s="172" t="s">
        <v>170</v>
      </c>
      <c r="E191" s="173">
        <v>59.875</v>
      </c>
      <c r="F191" s="174"/>
      <c r="G191" s="176">
        <f>ROUND(E191*F191,2)</f>
        <v>0</v>
      </c>
      <c r="H191" s="195"/>
      <c r="I191" s="175">
        <f>ROUND(E191*H191,2)</f>
        <v>0</v>
      </c>
      <c r="J191" s="174"/>
      <c r="K191" s="175">
        <f>ROUND(E191*J191,2)</f>
        <v>0</v>
      </c>
      <c r="L191" s="175">
        <v>21</v>
      </c>
      <c r="M191" s="175">
        <f>G191*(1+L191/100)</f>
        <v>0</v>
      </c>
      <c r="N191" s="175">
        <v>0.378</v>
      </c>
      <c r="O191" s="175">
        <f>ROUND(E191*N191,2)</f>
        <v>22.63</v>
      </c>
      <c r="P191" s="175">
        <v>0</v>
      </c>
      <c r="Q191" s="175">
        <f>ROUND(E191*P191,2)</f>
        <v>0</v>
      </c>
      <c r="R191" s="175"/>
      <c r="S191" s="175" t="s">
        <v>117</v>
      </c>
      <c r="T191" s="176" t="s">
        <v>118</v>
      </c>
      <c r="U191" s="162">
        <v>0.03</v>
      </c>
      <c r="V191" s="162">
        <f>ROUND(E191*U191,2)</f>
        <v>1.8</v>
      </c>
      <c r="W191" s="162"/>
      <c r="X191" s="162" t="s">
        <v>119</v>
      </c>
      <c r="Y191" s="153"/>
      <c r="Z191" s="153"/>
      <c r="AA191" s="153"/>
      <c r="AB191" s="153"/>
      <c r="AC191" s="153"/>
      <c r="AD191" s="153"/>
      <c r="AE191" s="153"/>
      <c r="AF191" s="153"/>
      <c r="AG191" s="153" t="s">
        <v>120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60"/>
      <c r="B192" s="161"/>
      <c r="C192" s="275" t="s">
        <v>394</v>
      </c>
      <c r="D192" s="276"/>
      <c r="E192" s="276"/>
      <c r="F192" s="276"/>
      <c r="G192" s="278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62"/>
      <c r="Y192" s="153"/>
      <c r="Z192" s="153"/>
      <c r="AA192" s="153"/>
      <c r="AB192" s="153"/>
      <c r="AC192" s="153"/>
      <c r="AD192" s="153"/>
      <c r="AE192" s="153"/>
      <c r="AF192" s="153"/>
      <c r="AG192" s="153" t="s">
        <v>122</v>
      </c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60"/>
      <c r="B193" s="161"/>
      <c r="C193" s="192" t="s">
        <v>395</v>
      </c>
      <c r="D193" s="183"/>
      <c r="E193" s="184">
        <v>59.88</v>
      </c>
      <c r="F193" s="162"/>
      <c r="G193" s="206"/>
      <c r="H193" s="162"/>
      <c r="I193" s="162"/>
      <c r="J193" s="162"/>
      <c r="K193" s="162"/>
      <c r="L193" s="162"/>
      <c r="M193" s="162"/>
      <c r="N193" s="162"/>
      <c r="O193" s="162"/>
      <c r="P193" s="162"/>
      <c r="Q193" s="162"/>
      <c r="R193" s="162"/>
      <c r="S193" s="162"/>
      <c r="T193" s="162"/>
      <c r="U193" s="162"/>
      <c r="V193" s="162"/>
      <c r="W193" s="162"/>
      <c r="X193" s="162"/>
      <c r="Y193" s="153"/>
      <c r="Z193" s="153"/>
      <c r="AA193" s="153"/>
      <c r="AB193" s="153"/>
      <c r="AC193" s="153"/>
      <c r="AD193" s="153"/>
      <c r="AE193" s="153"/>
      <c r="AF193" s="153"/>
      <c r="AG193" s="153" t="s">
        <v>161</v>
      </c>
      <c r="AH193" s="153">
        <v>0</v>
      </c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70">
        <v>55</v>
      </c>
      <c r="B194" s="171" t="s">
        <v>396</v>
      </c>
      <c r="C194" s="180" t="s">
        <v>397</v>
      </c>
      <c r="D194" s="172" t="s">
        <v>170</v>
      </c>
      <c r="E194" s="173">
        <v>13.5</v>
      </c>
      <c r="F194" s="174"/>
      <c r="G194" s="176">
        <f>ROUND(E194*F194,2)</f>
        <v>0</v>
      </c>
      <c r="H194" s="195"/>
      <c r="I194" s="175">
        <f>ROUND(E194*H194,2)</f>
        <v>0</v>
      </c>
      <c r="J194" s="174"/>
      <c r="K194" s="175">
        <f>ROUND(E194*J194,2)</f>
        <v>0</v>
      </c>
      <c r="L194" s="175">
        <v>21</v>
      </c>
      <c r="M194" s="175">
        <f>G194*(1+L194/100)</f>
        <v>0</v>
      </c>
      <c r="N194" s="175">
        <v>0.52500000000000002</v>
      </c>
      <c r="O194" s="175">
        <f>ROUND(E194*N194,2)</f>
        <v>7.09</v>
      </c>
      <c r="P194" s="175">
        <v>0</v>
      </c>
      <c r="Q194" s="175">
        <f>ROUND(E194*P194,2)</f>
        <v>0</v>
      </c>
      <c r="R194" s="175"/>
      <c r="S194" s="175" t="s">
        <v>117</v>
      </c>
      <c r="T194" s="176" t="s">
        <v>118</v>
      </c>
      <c r="U194" s="162">
        <v>0.02</v>
      </c>
      <c r="V194" s="162">
        <f>ROUND(E194*U194,2)</f>
        <v>0.27</v>
      </c>
      <c r="W194" s="162"/>
      <c r="X194" s="162" t="s">
        <v>119</v>
      </c>
      <c r="Y194" s="153"/>
      <c r="Z194" s="153"/>
      <c r="AA194" s="153"/>
      <c r="AB194" s="153"/>
      <c r="AC194" s="153"/>
      <c r="AD194" s="153"/>
      <c r="AE194" s="153"/>
      <c r="AF194" s="153"/>
      <c r="AG194" s="153" t="s">
        <v>120</v>
      </c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60"/>
      <c r="B195" s="161"/>
      <c r="C195" s="275" t="s">
        <v>398</v>
      </c>
      <c r="D195" s="276"/>
      <c r="E195" s="276"/>
      <c r="F195" s="276"/>
      <c r="G195" s="278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62"/>
      <c r="Y195" s="153"/>
      <c r="Z195" s="153"/>
      <c r="AA195" s="153"/>
      <c r="AB195" s="153"/>
      <c r="AC195" s="153"/>
      <c r="AD195" s="153"/>
      <c r="AE195" s="153"/>
      <c r="AF195" s="153"/>
      <c r="AG195" s="153" t="s">
        <v>122</v>
      </c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60"/>
      <c r="B196" s="161"/>
      <c r="C196" s="192" t="s">
        <v>399</v>
      </c>
      <c r="D196" s="183"/>
      <c r="E196" s="184">
        <v>13.5</v>
      </c>
      <c r="F196" s="162"/>
      <c r="G196" s="206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62"/>
      <c r="Y196" s="153"/>
      <c r="Z196" s="153"/>
      <c r="AA196" s="153"/>
      <c r="AB196" s="153"/>
      <c r="AC196" s="153"/>
      <c r="AD196" s="153"/>
      <c r="AE196" s="153"/>
      <c r="AF196" s="153"/>
      <c r="AG196" s="153" t="s">
        <v>161</v>
      </c>
      <c r="AH196" s="153">
        <v>0</v>
      </c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x14ac:dyDescent="0.2">
      <c r="A197" s="164" t="s">
        <v>112</v>
      </c>
      <c r="B197" s="165" t="s">
        <v>69</v>
      </c>
      <c r="C197" s="179" t="s">
        <v>70</v>
      </c>
      <c r="D197" s="166"/>
      <c r="E197" s="167"/>
      <c r="F197" s="168"/>
      <c r="G197" s="169">
        <f>SUMIF(AG198:AG219,"&lt;&gt;NOR",G198:G219)</f>
        <v>0</v>
      </c>
      <c r="H197" s="168"/>
      <c r="I197" s="168">
        <f>SUM(I198:I219)</f>
        <v>0</v>
      </c>
      <c r="J197" s="168"/>
      <c r="K197" s="168">
        <f>SUM(K198:K219)</f>
        <v>0</v>
      </c>
      <c r="L197" s="168"/>
      <c r="M197" s="168">
        <f>SUM(M198:M219)</f>
        <v>0</v>
      </c>
      <c r="N197" s="168"/>
      <c r="O197" s="168">
        <f>SUM(O198:O219)</f>
        <v>6.12</v>
      </c>
      <c r="P197" s="168"/>
      <c r="Q197" s="168">
        <f>SUM(Q198:Q219)</f>
        <v>0</v>
      </c>
      <c r="R197" s="168"/>
      <c r="S197" s="168"/>
      <c r="T197" s="169"/>
      <c r="U197" s="163"/>
      <c r="V197" s="163">
        <f>SUM(V198:V219)</f>
        <v>41.39</v>
      </c>
      <c r="W197" s="163"/>
      <c r="X197" s="163"/>
      <c r="AG197" t="s">
        <v>113</v>
      </c>
    </row>
    <row r="198" spans="1:60" outlineLevel="1" x14ac:dyDescent="0.2">
      <c r="A198" s="170">
        <v>56</v>
      </c>
      <c r="B198" s="171" t="s">
        <v>400</v>
      </c>
      <c r="C198" s="180" t="s">
        <v>401</v>
      </c>
      <c r="D198" s="172" t="s">
        <v>194</v>
      </c>
      <c r="E198" s="173">
        <v>88</v>
      </c>
      <c r="F198" s="174"/>
      <c r="G198" s="176">
        <f>ROUND(E198*F198,2)</f>
        <v>0</v>
      </c>
      <c r="H198" s="195"/>
      <c r="I198" s="175">
        <f>ROUND(E198*H198,2)</f>
        <v>0</v>
      </c>
      <c r="J198" s="174"/>
      <c r="K198" s="175">
        <f>ROUND(E198*J198,2)</f>
        <v>0</v>
      </c>
      <c r="L198" s="175">
        <v>21</v>
      </c>
      <c r="M198" s="175">
        <f>G198*(1+L198/100)</f>
        <v>0</v>
      </c>
      <c r="N198" s="175">
        <v>0</v>
      </c>
      <c r="O198" s="175">
        <f>ROUND(E198*N198,2)</f>
        <v>0</v>
      </c>
      <c r="P198" s="175">
        <v>0</v>
      </c>
      <c r="Q198" s="175">
        <f>ROUND(E198*P198,2)</f>
        <v>0</v>
      </c>
      <c r="R198" s="175"/>
      <c r="S198" s="175" t="s">
        <v>117</v>
      </c>
      <c r="T198" s="176" t="s">
        <v>118</v>
      </c>
      <c r="U198" s="162">
        <v>0.17199999999999999</v>
      </c>
      <c r="V198" s="162">
        <f>ROUND(E198*U198,2)</f>
        <v>15.14</v>
      </c>
      <c r="W198" s="162"/>
      <c r="X198" s="162" t="s">
        <v>119</v>
      </c>
      <c r="Y198" s="153"/>
      <c r="Z198" s="153"/>
      <c r="AA198" s="153"/>
      <c r="AB198" s="153"/>
      <c r="AC198" s="153"/>
      <c r="AD198" s="153"/>
      <c r="AE198" s="153"/>
      <c r="AF198" s="153"/>
      <c r="AG198" s="153" t="s">
        <v>120</v>
      </c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60"/>
      <c r="B199" s="161"/>
      <c r="C199" s="275" t="s">
        <v>402</v>
      </c>
      <c r="D199" s="276"/>
      <c r="E199" s="276"/>
      <c r="F199" s="276"/>
      <c r="G199" s="278"/>
      <c r="H199" s="162"/>
      <c r="I199" s="162"/>
      <c r="J199" s="162"/>
      <c r="K199" s="162"/>
      <c r="L199" s="162"/>
      <c r="M199" s="162"/>
      <c r="N199" s="162"/>
      <c r="O199" s="162"/>
      <c r="P199" s="162"/>
      <c r="Q199" s="162"/>
      <c r="R199" s="162"/>
      <c r="S199" s="162"/>
      <c r="T199" s="162"/>
      <c r="U199" s="162"/>
      <c r="V199" s="162"/>
      <c r="W199" s="162"/>
      <c r="X199" s="162"/>
      <c r="Y199" s="153"/>
      <c r="Z199" s="153"/>
      <c r="AA199" s="153"/>
      <c r="AB199" s="153"/>
      <c r="AC199" s="153"/>
      <c r="AD199" s="153"/>
      <c r="AE199" s="153"/>
      <c r="AF199" s="153"/>
      <c r="AG199" s="153" t="s">
        <v>122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60"/>
      <c r="B200" s="161"/>
      <c r="C200" s="266" t="s">
        <v>403</v>
      </c>
      <c r="D200" s="267"/>
      <c r="E200" s="267"/>
      <c r="F200" s="267"/>
      <c r="G200" s="277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62"/>
      <c r="Y200" s="153"/>
      <c r="Z200" s="153"/>
      <c r="AA200" s="153"/>
      <c r="AB200" s="153"/>
      <c r="AC200" s="153"/>
      <c r="AD200" s="153"/>
      <c r="AE200" s="153"/>
      <c r="AF200" s="153"/>
      <c r="AG200" s="153" t="s">
        <v>122</v>
      </c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60"/>
      <c r="B201" s="161"/>
      <c r="C201" s="192" t="s">
        <v>404</v>
      </c>
      <c r="D201" s="183"/>
      <c r="E201" s="184">
        <v>51</v>
      </c>
      <c r="F201" s="162"/>
      <c r="G201" s="206"/>
      <c r="H201" s="162"/>
      <c r="I201" s="162"/>
      <c r="J201" s="162"/>
      <c r="K201" s="162"/>
      <c r="L201" s="162"/>
      <c r="M201" s="162"/>
      <c r="N201" s="162"/>
      <c r="O201" s="162"/>
      <c r="P201" s="162"/>
      <c r="Q201" s="162"/>
      <c r="R201" s="162"/>
      <c r="S201" s="162"/>
      <c r="T201" s="162"/>
      <c r="U201" s="162"/>
      <c r="V201" s="162"/>
      <c r="W201" s="162"/>
      <c r="X201" s="162"/>
      <c r="Y201" s="153"/>
      <c r="Z201" s="153"/>
      <c r="AA201" s="153"/>
      <c r="AB201" s="153"/>
      <c r="AC201" s="153"/>
      <c r="AD201" s="153"/>
      <c r="AE201" s="153"/>
      <c r="AF201" s="153"/>
      <c r="AG201" s="153" t="s">
        <v>161</v>
      </c>
      <c r="AH201" s="153">
        <v>0</v>
      </c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60"/>
      <c r="B202" s="161"/>
      <c r="C202" s="192" t="s">
        <v>405</v>
      </c>
      <c r="D202" s="183"/>
      <c r="E202" s="184">
        <v>37</v>
      </c>
      <c r="F202" s="162"/>
      <c r="G202" s="206"/>
      <c r="H202" s="162"/>
      <c r="I202" s="162"/>
      <c r="J202" s="162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/>
      <c r="U202" s="162"/>
      <c r="V202" s="162"/>
      <c r="W202" s="162"/>
      <c r="X202" s="162"/>
      <c r="Y202" s="153"/>
      <c r="Z202" s="153"/>
      <c r="AA202" s="153"/>
      <c r="AB202" s="153"/>
      <c r="AC202" s="153"/>
      <c r="AD202" s="153"/>
      <c r="AE202" s="153"/>
      <c r="AF202" s="153"/>
      <c r="AG202" s="153" t="s">
        <v>161</v>
      </c>
      <c r="AH202" s="153">
        <v>0</v>
      </c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70">
        <v>57</v>
      </c>
      <c r="B203" s="171" t="s">
        <v>406</v>
      </c>
      <c r="C203" s="180" t="s">
        <v>407</v>
      </c>
      <c r="D203" s="172" t="s">
        <v>194</v>
      </c>
      <c r="E203" s="173">
        <v>37</v>
      </c>
      <c r="F203" s="174"/>
      <c r="G203" s="176">
        <f>ROUND(E203*F203,2)</f>
        <v>0</v>
      </c>
      <c r="H203" s="195"/>
      <c r="I203" s="175">
        <f>ROUND(E203*H203,2)</f>
        <v>0</v>
      </c>
      <c r="J203" s="174"/>
      <c r="K203" s="175">
        <f>ROUND(E203*J203,2)</f>
        <v>0</v>
      </c>
      <c r="L203" s="175">
        <v>21</v>
      </c>
      <c r="M203" s="175">
        <f>G203*(1+L203/100)</f>
        <v>0</v>
      </c>
      <c r="N203" s="175">
        <v>6.8999999999999997E-4</v>
      </c>
      <c r="O203" s="175">
        <f>ROUND(E203*N203,2)</f>
        <v>0.03</v>
      </c>
      <c r="P203" s="175">
        <v>0</v>
      </c>
      <c r="Q203" s="175">
        <f>ROUND(E203*P203,2)</f>
        <v>0</v>
      </c>
      <c r="R203" s="175"/>
      <c r="S203" s="175" t="s">
        <v>117</v>
      </c>
      <c r="T203" s="176" t="s">
        <v>118</v>
      </c>
      <c r="U203" s="162">
        <v>0</v>
      </c>
      <c r="V203" s="162">
        <f>ROUND(E203*U203,2)</f>
        <v>0</v>
      </c>
      <c r="W203" s="162"/>
      <c r="X203" s="162" t="s">
        <v>242</v>
      </c>
      <c r="Y203" s="153"/>
      <c r="Z203" s="153"/>
      <c r="AA203" s="153"/>
      <c r="AB203" s="153"/>
      <c r="AC203" s="153"/>
      <c r="AD203" s="153"/>
      <c r="AE203" s="153"/>
      <c r="AF203" s="153"/>
      <c r="AG203" s="153" t="s">
        <v>243</v>
      </c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60"/>
      <c r="B204" s="161"/>
      <c r="C204" s="275" t="s">
        <v>408</v>
      </c>
      <c r="D204" s="276"/>
      <c r="E204" s="276"/>
      <c r="F204" s="276"/>
      <c r="G204" s="278"/>
      <c r="H204" s="162"/>
      <c r="I204" s="162"/>
      <c r="J204" s="162"/>
      <c r="K204" s="162"/>
      <c r="L204" s="162"/>
      <c r="M204" s="162"/>
      <c r="N204" s="162"/>
      <c r="O204" s="162"/>
      <c r="P204" s="162"/>
      <c r="Q204" s="162"/>
      <c r="R204" s="162"/>
      <c r="S204" s="162"/>
      <c r="T204" s="162"/>
      <c r="U204" s="162"/>
      <c r="V204" s="162"/>
      <c r="W204" s="162"/>
      <c r="X204" s="162"/>
      <c r="Y204" s="153"/>
      <c r="Z204" s="153"/>
      <c r="AA204" s="153"/>
      <c r="AB204" s="153"/>
      <c r="AC204" s="153"/>
      <c r="AD204" s="153"/>
      <c r="AE204" s="153"/>
      <c r="AF204" s="153"/>
      <c r="AG204" s="153" t="s">
        <v>122</v>
      </c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60"/>
      <c r="B205" s="161"/>
      <c r="C205" s="266" t="s">
        <v>403</v>
      </c>
      <c r="D205" s="267"/>
      <c r="E205" s="267"/>
      <c r="F205" s="267"/>
      <c r="G205" s="277"/>
      <c r="H205" s="162"/>
      <c r="I205" s="162"/>
      <c r="J205" s="162"/>
      <c r="K205" s="162"/>
      <c r="L205" s="162"/>
      <c r="M205" s="162"/>
      <c r="N205" s="162"/>
      <c r="O205" s="162"/>
      <c r="P205" s="162"/>
      <c r="Q205" s="162"/>
      <c r="R205" s="162"/>
      <c r="S205" s="162"/>
      <c r="T205" s="162"/>
      <c r="U205" s="162"/>
      <c r="V205" s="162"/>
      <c r="W205" s="162"/>
      <c r="X205" s="162"/>
      <c r="Y205" s="153"/>
      <c r="Z205" s="153"/>
      <c r="AA205" s="153"/>
      <c r="AB205" s="153"/>
      <c r="AC205" s="153"/>
      <c r="AD205" s="153"/>
      <c r="AE205" s="153"/>
      <c r="AF205" s="153"/>
      <c r="AG205" s="153" t="s">
        <v>122</v>
      </c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60"/>
      <c r="B206" s="161"/>
      <c r="C206" s="192" t="s">
        <v>409</v>
      </c>
      <c r="D206" s="183"/>
      <c r="E206" s="184">
        <v>37</v>
      </c>
      <c r="F206" s="162"/>
      <c r="G206" s="206"/>
      <c r="H206" s="162"/>
      <c r="I206" s="162"/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62"/>
      <c r="V206" s="162"/>
      <c r="W206" s="162"/>
      <c r="X206" s="162"/>
      <c r="Y206" s="153"/>
      <c r="Z206" s="153"/>
      <c r="AA206" s="153"/>
      <c r="AB206" s="153"/>
      <c r="AC206" s="153"/>
      <c r="AD206" s="153"/>
      <c r="AE206" s="153"/>
      <c r="AF206" s="153"/>
      <c r="AG206" s="153" t="s">
        <v>161</v>
      </c>
      <c r="AH206" s="153">
        <v>0</v>
      </c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70">
        <v>58</v>
      </c>
      <c r="B207" s="171" t="s">
        <v>410</v>
      </c>
      <c r="C207" s="180" t="s">
        <v>411</v>
      </c>
      <c r="D207" s="172" t="s">
        <v>194</v>
      </c>
      <c r="E207" s="173">
        <v>51</v>
      </c>
      <c r="F207" s="174"/>
      <c r="G207" s="176">
        <f>ROUND(E207*F207,2)</f>
        <v>0</v>
      </c>
      <c r="H207" s="195"/>
      <c r="I207" s="175">
        <f>ROUND(E207*H207,2)</f>
        <v>0</v>
      </c>
      <c r="J207" s="174"/>
      <c r="K207" s="175">
        <f>ROUND(E207*J207,2)</f>
        <v>0</v>
      </c>
      <c r="L207" s="175">
        <v>21</v>
      </c>
      <c r="M207" s="175">
        <f>G207*(1+L207/100)</f>
        <v>0</v>
      </c>
      <c r="N207" s="175">
        <v>2.3E-3</v>
      </c>
      <c r="O207" s="175">
        <f>ROUND(E207*N207,2)</f>
        <v>0.12</v>
      </c>
      <c r="P207" s="175">
        <v>0</v>
      </c>
      <c r="Q207" s="175">
        <f>ROUND(E207*P207,2)</f>
        <v>0</v>
      </c>
      <c r="R207" s="175"/>
      <c r="S207" s="175" t="s">
        <v>117</v>
      </c>
      <c r="T207" s="176" t="s">
        <v>118</v>
      </c>
      <c r="U207" s="162">
        <v>0</v>
      </c>
      <c r="V207" s="162">
        <f>ROUND(E207*U207,2)</f>
        <v>0</v>
      </c>
      <c r="W207" s="162"/>
      <c r="X207" s="162" t="s">
        <v>242</v>
      </c>
      <c r="Y207" s="153"/>
      <c r="Z207" s="153"/>
      <c r="AA207" s="153"/>
      <c r="AB207" s="153"/>
      <c r="AC207" s="153"/>
      <c r="AD207" s="153"/>
      <c r="AE207" s="153"/>
      <c r="AF207" s="153"/>
      <c r="AG207" s="153" t="s">
        <v>243</v>
      </c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60"/>
      <c r="B208" s="161"/>
      <c r="C208" s="275" t="s">
        <v>412</v>
      </c>
      <c r="D208" s="276"/>
      <c r="E208" s="276"/>
      <c r="F208" s="276"/>
      <c r="G208" s="278"/>
      <c r="H208" s="162"/>
      <c r="I208" s="162"/>
      <c r="J208" s="162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/>
      <c r="U208" s="162"/>
      <c r="V208" s="162"/>
      <c r="W208" s="162"/>
      <c r="X208" s="162"/>
      <c r="Y208" s="153"/>
      <c r="Z208" s="153"/>
      <c r="AA208" s="153"/>
      <c r="AB208" s="153"/>
      <c r="AC208" s="153"/>
      <c r="AD208" s="153"/>
      <c r="AE208" s="153"/>
      <c r="AF208" s="153"/>
      <c r="AG208" s="153" t="s">
        <v>122</v>
      </c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60"/>
      <c r="B209" s="161"/>
      <c r="C209" s="266" t="s">
        <v>403</v>
      </c>
      <c r="D209" s="267"/>
      <c r="E209" s="267"/>
      <c r="F209" s="267"/>
      <c r="G209" s="277"/>
      <c r="H209" s="162"/>
      <c r="I209" s="162"/>
      <c r="J209" s="162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/>
      <c r="U209" s="162"/>
      <c r="V209" s="162"/>
      <c r="W209" s="162"/>
      <c r="X209" s="162"/>
      <c r="Y209" s="153"/>
      <c r="Z209" s="153"/>
      <c r="AA209" s="153"/>
      <c r="AB209" s="153"/>
      <c r="AC209" s="153"/>
      <c r="AD209" s="153"/>
      <c r="AE209" s="153"/>
      <c r="AF209" s="153"/>
      <c r="AG209" s="153" t="s">
        <v>122</v>
      </c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60"/>
      <c r="B210" s="161"/>
      <c r="C210" s="192" t="s">
        <v>413</v>
      </c>
      <c r="D210" s="183"/>
      <c r="E210" s="184">
        <v>51</v>
      </c>
      <c r="F210" s="162"/>
      <c r="G210" s="206"/>
      <c r="H210" s="162"/>
      <c r="I210" s="162"/>
      <c r="J210" s="162"/>
      <c r="K210" s="162"/>
      <c r="L210" s="162"/>
      <c r="M210" s="162"/>
      <c r="N210" s="162"/>
      <c r="O210" s="162"/>
      <c r="P210" s="162"/>
      <c r="Q210" s="162"/>
      <c r="R210" s="162"/>
      <c r="S210" s="162"/>
      <c r="T210" s="162"/>
      <c r="U210" s="162"/>
      <c r="V210" s="162"/>
      <c r="W210" s="162"/>
      <c r="X210" s="162"/>
      <c r="Y210" s="153"/>
      <c r="Z210" s="153"/>
      <c r="AA210" s="153"/>
      <c r="AB210" s="153"/>
      <c r="AC210" s="153"/>
      <c r="AD210" s="153"/>
      <c r="AE210" s="153"/>
      <c r="AF210" s="153"/>
      <c r="AG210" s="153" t="s">
        <v>161</v>
      </c>
      <c r="AH210" s="153">
        <v>0</v>
      </c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70">
        <v>59</v>
      </c>
      <c r="B211" s="171" t="s">
        <v>414</v>
      </c>
      <c r="C211" s="180" t="s">
        <v>415</v>
      </c>
      <c r="D211" s="172" t="s">
        <v>194</v>
      </c>
      <c r="E211" s="173">
        <v>13</v>
      </c>
      <c r="F211" s="174"/>
      <c r="G211" s="176">
        <f>ROUND(E211*F211,2)</f>
        <v>0</v>
      </c>
      <c r="H211" s="195"/>
      <c r="I211" s="175">
        <f>ROUND(E211*H211,2)</f>
        <v>0</v>
      </c>
      <c r="J211" s="174"/>
      <c r="K211" s="175">
        <f>ROUND(E211*J211,2)</f>
        <v>0</v>
      </c>
      <c r="L211" s="175">
        <v>21</v>
      </c>
      <c r="M211" s="175">
        <f>G211*(1+L211/100)</f>
        <v>0</v>
      </c>
      <c r="N211" s="175">
        <v>7.26E-3</v>
      </c>
      <c r="O211" s="175">
        <f>ROUND(E211*N211,2)</f>
        <v>0.09</v>
      </c>
      <c r="P211" s="175">
        <v>0</v>
      </c>
      <c r="Q211" s="175">
        <f>ROUND(E211*P211,2)</f>
        <v>0</v>
      </c>
      <c r="R211" s="175"/>
      <c r="S211" s="175" t="s">
        <v>117</v>
      </c>
      <c r="T211" s="176" t="s">
        <v>118</v>
      </c>
      <c r="U211" s="162">
        <v>1.7250000000000001</v>
      </c>
      <c r="V211" s="162">
        <f>ROUND(E211*U211,2)</f>
        <v>22.43</v>
      </c>
      <c r="W211" s="162"/>
      <c r="X211" s="162" t="s">
        <v>119</v>
      </c>
      <c r="Y211" s="153"/>
      <c r="Z211" s="153"/>
      <c r="AA211" s="153"/>
      <c r="AB211" s="153"/>
      <c r="AC211" s="153"/>
      <c r="AD211" s="153"/>
      <c r="AE211" s="153"/>
      <c r="AF211" s="153"/>
      <c r="AG211" s="153" t="s">
        <v>120</v>
      </c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60"/>
      <c r="B212" s="161"/>
      <c r="C212" s="275" t="s">
        <v>416</v>
      </c>
      <c r="D212" s="276"/>
      <c r="E212" s="276"/>
      <c r="F212" s="276"/>
      <c r="G212" s="278"/>
      <c r="H212" s="162"/>
      <c r="I212" s="162"/>
      <c r="J212" s="162"/>
      <c r="K212" s="162"/>
      <c r="L212" s="162"/>
      <c r="M212" s="162"/>
      <c r="N212" s="162"/>
      <c r="O212" s="162"/>
      <c r="P212" s="162"/>
      <c r="Q212" s="162"/>
      <c r="R212" s="162"/>
      <c r="S212" s="162"/>
      <c r="T212" s="162"/>
      <c r="U212" s="162"/>
      <c r="V212" s="162"/>
      <c r="W212" s="162"/>
      <c r="X212" s="162"/>
      <c r="Y212" s="153"/>
      <c r="Z212" s="153"/>
      <c r="AA212" s="153"/>
      <c r="AB212" s="153"/>
      <c r="AC212" s="153"/>
      <c r="AD212" s="153"/>
      <c r="AE212" s="153"/>
      <c r="AF212" s="153"/>
      <c r="AG212" s="153" t="s">
        <v>122</v>
      </c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70">
        <v>60</v>
      </c>
      <c r="B213" s="171" t="s">
        <v>417</v>
      </c>
      <c r="C213" s="180" t="s">
        <v>418</v>
      </c>
      <c r="D213" s="172" t="s">
        <v>194</v>
      </c>
      <c r="E213" s="173">
        <v>13</v>
      </c>
      <c r="F213" s="174"/>
      <c r="G213" s="176">
        <f>ROUND(E213*F213,2)</f>
        <v>0</v>
      </c>
      <c r="H213" s="195"/>
      <c r="I213" s="175">
        <f>ROUND(E213*H213,2)</f>
        <v>0</v>
      </c>
      <c r="J213" s="174"/>
      <c r="K213" s="175">
        <f>ROUND(E213*J213,2)</f>
        <v>0</v>
      </c>
      <c r="L213" s="175">
        <v>21</v>
      </c>
      <c r="M213" s="175">
        <f>G213*(1+L213/100)</f>
        <v>0</v>
      </c>
      <c r="N213" s="175">
        <v>1.0359999999999999E-2</v>
      </c>
      <c r="O213" s="175">
        <f>ROUND(E213*N213,2)</f>
        <v>0.13</v>
      </c>
      <c r="P213" s="175">
        <v>0</v>
      </c>
      <c r="Q213" s="175">
        <f>ROUND(E213*P213,2)</f>
        <v>0</v>
      </c>
      <c r="R213" s="175"/>
      <c r="S213" s="175" t="s">
        <v>117</v>
      </c>
      <c r="T213" s="176" t="s">
        <v>118</v>
      </c>
      <c r="U213" s="162">
        <v>0</v>
      </c>
      <c r="V213" s="162">
        <f>ROUND(E213*U213,2)</f>
        <v>0</v>
      </c>
      <c r="W213" s="162"/>
      <c r="X213" s="162" t="s">
        <v>242</v>
      </c>
      <c r="Y213" s="153"/>
      <c r="Z213" s="153"/>
      <c r="AA213" s="153"/>
      <c r="AB213" s="153"/>
      <c r="AC213" s="153"/>
      <c r="AD213" s="153"/>
      <c r="AE213" s="153"/>
      <c r="AF213" s="153"/>
      <c r="AG213" s="153" t="s">
        <v>243</v>
      </c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60"/>
      <c r="B214" s="161"/>
      <c r="C214" s="275" t="s">
        <v>419</v>
      </c>
      <c r="D214" s="276"/>
      <c r="E214" s="276"/>
      <c r="F214" s="276"/>
      <c r="G214" s="278"/>
      <c r="H214" s="162"/>
      <c r="I214" s="162"/>
      <c r="J214" s="162"/>
      <c r="K214" s="162"/>
      <c r="L214" s="162"/>
      <c r="M214" s="162"/>
      <c r="N214" s="162"/>
      <c r="O214" s="162"/>
      <c r="P214" s="162"/>
      <c r="Q214" s="162"/>
      <c r="R214" s="162"/>
      <c r="S214" s="162"/>
      <c r="T214" s="162"/>
      <c r="U214" s="162"/>
      <c r="V214" s="162"/>
      <c r="W214" s="162"/>
      <c r="X214" s="162"/>
      <c r="Y214" s="153"/>
      <c r="Z214" s="153"/>
      <c r="AA214" s="153"/>
      <c r="AB214" s="153"/>
      <c r="AC214" s="153"/>
      <c r="AD214" s="153"/>
      <c r="AE214" s="153"/>
      <c r="AF214" s="153"/>
      <c r="AG214" s="153" t="s">
        <v>122</v>
      </c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70">
        <v>61</v>
      </c>
      <c r="B215" s="171" t="s">
        <v>420</v>
      </c>
      <c r="C215" s="180" t="s">
        <v>421</v>
      </c>
      <c r="D215" s="172" t="s">
        <v>317</v>
      </c>
      <c r="E215" s="173">
        <v>1</v>
      </c>
      <c r="F215" s="174"/>
      <c r="G215" s="176">
        <f>ROUND(E215*F215,2)</f>
        <v>0</v>
      </c>
      <c r="H215" s="195"/>
      <c r="I215" s="175">
        <f>ROUND(E215*H215,2)</f>
        <v>0</v>
      </c>
      <c r="J215" s="174"/>
      <c r="K215" s="175">
        <f>ROUND(E215*J215,2)</f>
        <v>0</v>
      </c>
      <c r="L215" s="175">
        <v>21</v>
      </c>
      <c r="M215" s="175">
        <f>G215*(1+L215/100)</f>
        <v>0</v>
      </c>
      <c r="N215" s="175">
        <v>0.43093999999999999</v>
      </c>
      <c r="O215" s="175">
        <f>ROUND(E215*N215,2)</f>
        <v>0.43</v>
      </c>
      <c r="P215" s="175">
        <v>0</v>
      </c>
      <c r="Q215" s="175">
        <f>ROUND(E215*P215,2)</f>
        <v>0</v>
      </c>
      <c r="R215" s="175"/>
      <c r="S215" s="175" t="s">
        <v>117</v>
      </c>
      <c r="T215" s="176" t="s">
        <v>118</v>
      </c>
      <c r="U215" s="162">
        <v>3.8170000000000002</v>
      </c>
      <c r="V215" s="162">
        <f>ROUND(E215*U215,2)</f>
        <v>3.82</v>
      </c>
      <c r="W215" s="162"/>
      <c r="X215" s="162" t="s">
        <v>119</v>
      </c>
      <c r="Y215" s="153"/>
      <c r="Z215" s="153"/>
      <c r="AA215" s="153"/>
      <c r="AB215" s="153"/>
      <c r="AC215" s="153"/>
      <c r="AD215" s="153"/>
      <c r="AE215" s="153"/>
      <c r="AF215" s="153"/>
      <c r="AG215" s="153" t="s">
        <v>120</v>
      </c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60"/>
      <c r="B216" s="161"/>
      <c r="C216" s="275" t="s">
        <v>422</v>
      </c>
      <c r="D216" s="276"/>
      <c r="E216" s="276"/>
      <c r="F216" s="276"/>
      <c r="G216" s="278"/>
      <c r="H216" s="162"/>
      <c r="I216" s="162"/>
      <c r="J216" s="162"/>
      <c r="K216" s="162"/>
      <c r="L216" s="162"/>
      <c r="M216" s="162"/>
      <c r="N216" s="162"/>
      <c r="O216" s="162"/>
      <c r="P216" s="162"/>
      <c r="Q216" s="162"/>
      <c r="R216" s="162"/>
      <c r="S216" s="162"/>
      <c r="T216" s="162"/>
      <c r="U216" s="162"/>
      <c r="V216" s="162"/>
      <c r="W216" s="162"/>
      <c r="X216" s="162"/>
      <c r="Y216" s="153"/>
      <c r="Z216" s="153"/>
      <c r="AA216" s="153"/>
      <c r="AB216" s="153"/>
      <c r="AC216" s="153"/>
      <c r="AD216" s="153"/>
      <c r="AE216" s="153"/>
      <c r="AF216" s="153"/>
      <c r="AG216" s="153" t="s">
        <v>122</v>
      </c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ht="22.5" outlineLevel="1" x14ac:dyDescent="0.2">
      <c r="A217" s="170">
        <v>62</v>
      </c>
      <c r="B217" s="171" t="s">
        <v>423</v>
      </c>
      <c r="C217" s="180" t="s">
        <v>424</v>
      </c>
      <c r="D217" s="172" t="s">
        <v>194</v>
      </c>
      <c r="E217" s="173">
        <v>12.2</v>
      </c>
      <c r="F217" s="174"/>
      <c r="G217" s="176">
        <f>ROUND(E217*F217,2)</f>
        <v>0</v>
      </c>
      <c r="H217" s="195"/>
      <c r="I217" s="175">
        <f>ROUND(E217*H217,2)</f>
        <v>0</v>
      </c>
      <c r="J217" s="174"/>
      <c r="K217" s="175">
        <f>ROUND(E217*J217,2)</f>
        <v>0</v>
      </c>
      <c r="L217" s="175">
        <v>21</v>
      </c>
      <c r="M217" s="175">
        <f>G217*(1+L217/100)</f>
        <v>0</v>
      </c>
      <c r="N217" s="175">
        <v>0.43625000000000003</v>
      </c>
      <c r="O217" s="175">
        <f>ROUND(E217*N217,2)</f>
        <v>5.32</v>
      </c>
      <c r="P217" s="175">
        <v>0</v>
      </c>
      <c r="Q217" s="175">
        <f>ROUND(E217*P217,2)</f>
        <v>0</v>
      </c>
      <c r="R217" s="175"/>
      <c r="S217" s="175" t="s">
        <v>117</v>
      </c>
      <c r="T217" s="176" t="s">
        <v>118</v>
      </c>
      <c r="U217" s="162">
        <v>0</v>
      </c>
      <c r="V217" s="162">
        <f>ROUND(E217*U217,2)</f>
        <v>0</v>
      </c>
      <c r="W217" s="162"/>
      <c r="X217" s="162" t="s">
        <v>155</v>
      </c>
      <c r="Y217" s="153"/>
      <c r="Z217" s="153"/>
      <c r="AA217" s="153"/>
      <c r="AB217" s="153"/>
      <c r="AC217" s="153"/>
      <c r="AD217" s="153"/>
      <c r="AE217" s="153"/>
      <c r="AF217" s="153"/>
      <c r="AG217" s="153" t="s">
        <v>156</v>
      </c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60"/>
      <c r="B218" s="161"/>
      <c r="C218" s="275" t="s">
        <v>425</v>
      </c>
      <c r="D218" s="276"/>
      <c r="E218" s="276"/>
      <c r="F218" s="276"/>
      <c r="G218" s="278"/>
      <c r="H218" s="162"/>
      <c r="I218" s="162"/>
      <c r="J218" s="162"/>
      <c r="K218" s="162"/>
      <c r="L218" s="162"/>
      <c r="M218" s="162"/>
      <c r="N218" s="162"/>
      <c r="O218" s="162"/>
      <c r="P218" s="162"/>
      <c r="Q218" s="162"/>
      <c r="R218" s="162"/>
      <c r="S218" s="162"/>
      <c r="T218" s="162"/>
      <c r="U218" s="162"/>
      <c r="V218" s="162"/>
      <c r="W218" s="162"/>
      <c r="X218" s="162"/>
      <c r="Y218" s="153"/>
      <c r="Z218" s="153"/>
      <c r="AA218" s="153"/>
      <c r="AB218" s="153"/>
      <c r="AC218" s="153"/>
      <c r="AD218" s="153"/>
      <c r="AE218" s="153"/>
      <c r="AF218" s="153"/>
      <c r="AG218" s="153" t="s">
        <v>122</v>
      </c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60"/>
      <c r="B219" s="161"/>
      <c r="C219" s="192" t="s">
        <v>426</v>
      </c>
      <c r="D219" s="183"/>
      <c r="E219" s="184">
        <v>12.2</v>
      </c>
      <c r="F219" s="162"/>
      <c r="G219" s="206"/>
      <c r="H219" s="162"/>
      <c r="I219" s="162"/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2"/>
      <c r="V219" s="162"/>
      <c r="W219" s="162"/>
      <c r="X219" s="162"/>
      <c r="Y219" s="153"/>
      <c r="Z219" s="153"/>
      <c r="AA219" s="153"/>
      <c r="AB219" s="153"/>
      <c r="AC219" s="153"/>
      <c r="AD219" s="153"/>
      <c r="AE219" s="153"/>
      <c r="AF219" s="153"/>
      <c r="AG219" s="153" t="s">
        <v>161</v>
      </c>
      <c r="AH219" s="153">
        <v>0</v>
      </c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x14ac:dyDescent="0.2">
      <c r="A220" s="164" t="s">
        <v>112</v>
      </c>
      <c r="B220" s="165" t="s">
        <v>71</v>
      </c>
      <c r="C220" s="179" t="s">
        <v>72</v>
      </c>
      <c r="D220" s="166"/>
      <c r="E220" s="167"/>
      <c r="F220" s="168"/>
      <c r="G220" s="169">
        <f>SUMIF(AG221:AG271,"&lt;&gt;NOR",G221:G271)</f>
        <v>0</v>
      </c>
      <c r="H220" s="168"/>
      <c r="I220" s="168">
        <f>SUM(I221:I271)</f>
        <v>0</v>
      </c>
      <c r="J220" s="168"/>
      <c r="K220" s="168">
        <f>SUM(K221:K271)</f>
        <v>0</v>
      </c>
      <c r="L220" s="168"/>
      <c r="M220" s="168">
        <f>SUM(M221:M271)</f>
        <v>0</v>
      </c>
      <c r="N220" s="168"/>
      <c r="O220" s="168">
        <f>SUM(O221:O271)</f>
        <v>9.6000000000000014</v>
      </c>
      <c r="P220" s="168"/>
      <c r="Q220" s="168">
        <f>SUM(Q221:Q271)</f>
        <v>0</v>
      </c>
      <c r="R220" s="168"/>
      <c r="S220" s="168"/>
      <c r="T220" s="169"/>
      <c r="U220" s="163"/>
      <c r="V220" s="163">
        <f>SUM(V221:V271)</f>
        <v>41.39</v>
      </c>
      <c r="W220" s="163"/>
      <c r="X220" s="163"/>
      <c r="AG220" t="s">
        <v>113</v>
      </c>
    </row>
    <row r="221" spans="1:60" outlineLevel="1" x14ac:dyDescent="0.2">
      <c r="A221" s="170">
        <v>63</v>
      </c>
      <c r="B221" s="171" t="s">
        <v>427</v>
      </c>
      <c r="C221" s="180" t="s">
        <v>428</v>
      </c>
      <c r="D221" s="172" t="s">
        <v>194</v>
      </c>
      <c r="E221" s="173">
        <v>6</v>
      </c>
      <c r="F221" s="174"/>
      <c r="G221" s="176">
        <f>ROUND(E221*F221,2)</f>
        <v>0</v>
      </c>
      <c r="H221" s="195"/>
      <c r="I221" s="175">
        <f>ROUND(E221*H221,2)</f>
        <v>0</v>
      </c>
      <c r="J221" s="174"/>
      <c r="K221" s="175">
        <f>ROUND(E221*J221,2)</f>
        <v>0</v>
      </c>
      <c r="L221" s="175">
        <v>21</v>
      </c>
      <c r="M221" s="175">
        <f>G221*(1+L221/100)</f>
        <v>0</v>
      </c>
      <c r="N221" s="175">
        <v>7.9710000000000003E-2</v>
      </c>
      <c r="O221" s="175">
        <f>ROUND(E221*N221,2)</f>
        <v>0.48</v>
      </c>
      <c r="P221" s="175">
        <v>0</v>
      </c>
      <c r="Q221" s="175">
        <f>ROUND(E221*P221,2)</f>
        <v>0</v>
      </c>
      <c r="R221" s="175"/>
      <c r="S221" s="175" t="s">
        <v>117</v>
      </c>
      <c r="T221" s="176" t="s">
        <v>118</v>
      </c>
      <c r="U221" s="162">
        <v>0.09</v>
      </c>
      <c r="V221" s="162">
        <f>ROUND(E221*U221,2)</f>
        <v>0.54</v>
      </c>
      <c r="W221" s="162"/>
      <c r="X221" s="162" t="s">
        <v>119</v>
      </c>
      <c r="Y221" s="153"/>
      <c r="Z221" s="153"/>
      <c r="AA221" s="153"/>
      <c r="AB221" s="153"/>
      <c r="AC221" s="153"/>
      <c r="AD221" s="153"/>
      <c r="AE221" s="153"/>
      <c r="AF221" s="153"/>
      <c r="AG221" s="153" t="s">
        <v>120</v>
      </c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ht="22.5" outlineLevel="1" x14ac:dyDescent="0.2">
      <c r="A222" s="160"/>
      <c r="B222" s="161"/>
      <c r="C222" s="275" t="s">
        <v>429</v>
      </c>
      <c r="D222" s="276"/>
      <c r="E222" s="276"/>
      <c r="F222" s="276"/>
      <c r="G222" s="278"/>
      <c r="H222" s="162"/>
      <c r="I222" s="162"/>
      <c r="J222" s="162"/>
      <c r="K222" s="162"/>
      <c r="L222" s="162"/>
      <c r="M222" s="162"/>
      <c r="N222" s="162"/>
      <c r="O222" s="162"/>
      <c r="P222" s="162"/>
      <c r="Q222" s="162"/>
      <c r="R222" s="162"/>
      <c r="S222" s="162"/>
      <c r="T222" s="162"/>
      <c r="U222" s="162"/>
      <c r="V222" s="162"/>
      <c r="W222" s="162"/>
      <c r="X222" s="162"/>
      <c r="Y222" s="153"/>
      <c r="Z222" s="153"/>
      <c r="AA222" s="153"/>
      <c r="AB222" s="153"/>
      <c r="AC222" s="153"/>
      <c r="AD222" s="153"/>
      <c r="AE222" s="153"/>
      <c r="AF222" s="153"/>
      <c r="AG222" s="153" t="s">
        <v>122</v>
      </c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77" t="str">
        <f>C222</f>
        <v>- provedení dvojřádku v prostoru předláždění chodníku a úpravy obrub OP3, jednořádek ve směru k chodníku, s použitím stávajícího materiálu</v>
      </c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70">
        <v>64</v>
      </c>
      <c r="B223" s="171" t="s">
        <v>430</v>
      </c>
      <c r="C223" s="180" t="s">
        <v>431</v>
      </c>
      <c r="D223" s="172" t="s">
        <v>194</v>
      </c>
      <c r="E223" s="173">
        <v>6</v>
      </c>
      <c r="F223" s="174"/>
      <c r="G223" s="176">
        <f>ROUND(E223*F223,2)</f>
        <v>0</v>
      </c>
      <c r="H223" s="195"/>
      <c r="I223" s="175">
        <f>ROUND(E223*H223,2)</f>
        <v>0</v>
      </c>
      <c r="J223" s="174"/>
      <c r="K223" s="175">
        <f>ROUND(E223*J223,2)</f>
        <v>0</v>
      </c>
      <c r="L223" s="175">
        <v>21</v>
      </c>
      <c r="M223" s="175">
        <f>G223*(1+L223/100)</f>
        <v>0</v>
      </c>
      <c r="N223" s="175">
        <v>9.9709999999999993E-2</v>
      </c>
      <c r="O223" s="175">
        <f>ROUND(E223*N223,2)</f>
        <v>0.6</v>
      </c>
      <c r="P223" s="175">
        <v>0</v>
      </c>
      <c r="Q223" s="175">
        <f>ROUND(E223*P223,2)</f>
        <v>0</v>
      </c>
      <c r="R223" s="175"/>
      <c r="S223" s="175" t="s">
        <v>117</v>
      </c>
      <c r="T223" s="176" t="s">
        <v>118</v>
      </c>
      <c r="U223" s="162">
        <v>0.12</v>
      </c>
      <c r="V223" s="162">
        <f>ROUND(E223*U223,2)</f>
        <v>0.72</v>
      </c>
      <c r="W223" s="162"/>
      <c r="X223" s="162" t="s">
        <v>119</v>
      </c>
      <c r="Y223" s="153"/>
      <c r="Z223" s="153"/>
      <c r="AA223" s="153"/>
      <c r="AB223" s="153"/>
      <c r="AC223" s="153"/>
      <c r="AD223" s="153"/>
      <c r="AE223" s="153"/>
      <c r="AF223" s="153"/>
      <c r="AG223" s="153" t="s">
        <v>120</v>
      </c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ht="22.5" outlineLevel="1" x14ac:dyDescent="0.2">
      <c r="A224" s="160"/>
      <c r="B224" s="161"/>
      <c r="C224" s="275" t="s">
        <v>432</v>
      </c>
      <c r="D224" s="276"/>
      <c r="E224" s="276"/>
      <c r="F224" s="276"/>
      <c r="G224" s="278"/>
      <c r="H224" s="162"/>
      <c r="I224" s="162"/>
      <c r="J224" s="162"/>
      <c r="K224" s="162"/>
      <c r="L224" s="162"/>
      <c r="M224" s="162"/>
      <c r="N224" s="162"/>
      <c r="O224" s="162"/>
      <c r="P224" s="162"/>
      <c r="Q224" s="162"/>
      <c r="R224" s="162"/>
      <c r="S224" s="162"/>
      <c r="T224" s="162"/>
      <c r="U224" s="162"/>
      <c r="V224" s="162"/>
      <c r="W224" s="162"/>
      <c r="X224" s="162"/>
      <c r="Y224" s="153"/>
      <c r="Z224" s="153"/>
      <c r="AA224" s="153"/>
      <c r="AB224" s="153"/>
      <c r="AC224" s="153"/>
      <c r="AD224" s="153"/>
      <c r="AE224" s="153"/>
      <c r="AF224" s="153"/>
      <c r="AG224" s="153" t="s">
        <v>122</v>
      </c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77" t="str">
        <f>C224</f>
        <v>- provedení dvojřádku v prostoru předláždění chodníku a úpravy obrub OP3, jednořádek ve směru do komunikace I/45, s použitím stávajícího materiálu</v>
      </c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70">
        <v>65</v>
      </c>
      <c r="B225" s="171" t="s">
        <v>433</v>
      </c>
      <c r="C225" s="180" t="s">
        <v>434</v>
      </c>
      <c r="D225" s="172" t="s">
        <v>194</v>
      </c>
      <c r="E225" s="173">
        <v>37.200000000000003</v>
      </c>
      <c r="F225" s="174"/>
      <c r="G225" s="176">
        <f>ROUND(E225*F225,2)</f>
        <v>0</v>
      </c>
      <c r="H225" s="195"/>
      <c r="I225" s="175">
        <f>ROUND(E225*H225,2)</f>
        <v>0</v>
      </c>
      <c r="J225" s="174"/>
      <c r="K225" s="175">
        <f>ROUND(E225*J225,2)</f>
        <v>0</v>
      </c>
      <c r="L225" s="175">
        <v>21</v>
      </c>
      <c r="M225" s="175">
        <f>G225*(1+L225/100)</f>
        <v>0</v>
      </c>
      <c r="N225" s="175">
        <v>0</v>
      </c>
      <c r="O225" s="175">
        <f>ROUND(E225*N225,2)</f>
        <v>0</v>
      </c>
      <c r="P225" s="175">
        <v>0</v>
      </c>
      <c r="Q225" s="175">
        <f>ROUND(E225*P225,2)</f>
        <v>0</v>
      </c>
      <c r="R225" s="175"/>
      <c r="S225" s="175" t="s">
        <v>117</v>
      </c>
      <c r="T225" s="176" t="s">
        <v>118</v>
      </c>
      <c r="U225" s="162">
        <v>0.04</v>
      </c>
      <c r="V225" s="162">
        <f>ROUND(E225*U225,2)</f>
        <v>1.49</v>
      </c>
      <c r="W225" s="162"/>
      <c r="X225" s="162" t="s">
        <v>119</v>
      </c>
      <c r="Y225" s="153"/>
      <c r="Z225" s="153"/>
      <c r="AA225" s="153"/>
      <c r="AB225" s="153"/>
      <c r="AC225" s="153"/>
      <c r="AD225" s="153"/>
      <c r="AE225" s="153"/>
      <c r="AF225" s="153"/>
      <c r="AG225" s="153" t="s">
        <v>120</v>
      </c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60"/>
      <c r="B226" s="161"/>
      <c r="C226" s="275" t="s">
        <v>435</v>
      </c>
      <c r="D226" s="276"/>
      <c r="E226" s="276"/>
      <c r="F226" s="276"/>
      <c r="G226" s="278"/>
      <c r="H226" s="162"/>
      <c r="I226" s="162"/>
      <c r="J226" s="162"/>
      <c r="K226" s="162"/>
      <c r="L226" s="162"/>
      <c r="M226" s="162"/>
      <c r="N226" s="162"/>
      <c r="O226" s="162"/>
      <c r="P226" s="162"/>
      <c r="Q226" s="162"/>
      <c r="R226" s="162"/>
      <c r="S226" s="162"/>
      <c r="T226" s="162"/>
      <c r="U226" s="162"/>
      <c r="V226" s="162"/>
      <c r="W226" s="162"/>
      <c r="X226" s="162"/>
      <c r="Y226" s="153"/>
      <c r="Z226" s="153"/>
      <c r="AA226" s="153"/>
      <c r="AB226" s="153"/>
      <c r="AC226" s="153"/>
      <c r="AD226" s="153"/>
      <c r="AE226" s="153"/>
      <c r="AF226" s="153"/>
      <c r="AG226" s="153" t="s">
        <v>122</v>
      </c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60"/>
      <c r="B227" s="161"/>
      <c r="C227" s="192" t="s">
        <v>436</v>
      </c>
      <c r="D227" s="183"/>
      <c r="E227" s="184">
        <v>21.7</v>
      </c>
      <c r="F227" s="162"/>
      <c r="G227" s="206"/>
      <c r="H227" s="162"/>
      <c r="I227" s="162"/>
      <c r="J227" s="162"/>
      <c r="K227" s="162"/>
      <c r="L227" s="162"/>
      <c r="M227" s="162"/>
      <c r="N227" s="162"/>
      <c r="O227" s="162"/>
      <c r="P227" s="162"/>
      <c r="Q227" s="162"/>
      <c r="R227" s="162"/>
      <c r="S227" s="162"/>
      <c r="T227" s="162"/>
      <c r="U227" s="162"/>
      <c r="V227" s="162"/>
      <c r="W227" s="162"/>
      <c r="X227" s="162"/>
      <c r="Y227" s="153"/>
      <c r="Z227" s="153"/>
      <c r="AA227" s="153"/>
      <c r="AB227" s="153"/>
      <c r="AC227" s="153"/>
      <c r="AD227" s="153"/>
      <c r="AE227" s="153"/>
      <c r="AF227" s="153"/>
      <c r="AG227" s="153" t="s">
        <v>161</v>
      </c>
      <c r="AH227" s="153">
        <v>0</v>
      </c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60"/>
      <c r="B228" s="161"/>
      <c r="C228" s="192" t="s">
        <v>437</v>
      </c>
      <c r="D228" s="183"/>
      <c r="E228" s="184">
        <v>7</v>
      </c>
      <c r="F228" s="162"/>
      <c r="G228" s="206"/>
      <c r="H228" s="162"/>
      <c r="I228" s="162"/>
      <c r="J228" s="162"/>
      <c r="K228" s="162"/>
      <c r="L228" s="162"/>
      <c r="M228" s="162"/>
      <c r="N228" s="162"/>
      <c r="O228" s="162"/>
      <c r="P228" s="162"/>
      <c r="Q228" s="162"/>
      <c r="R228" s="162"/>
      <c r="S228" s="162"/>
      <c r="T228" s="162"/>
      <c r="U228" s="162"/>
      <c r="V228" s="162"/>
      <c r="W228" s="162"/>
      <c r="X228" s="162"/>
      <c r="Y228" s="153"/>
      <c r="Z228" s="153"/>
      <c r="AA228" s="153"/>
      <c r="AB228" s="153"/>
      <c r="AC228" s="153"/>
      <c r="AD228" s="153"/>
      <c r="AE228" s="153"/>
      <c r="AF228" s="153"/>
      <c r="AG228" s="153" t="s">
        <v>161</v>
      </c>
      <c r="AH228" s="153">
        <v>0</v>
      </c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">
      <c r="A229" s="160"/>
      <c r="B229" s="161"/>
      <c r="C229" s="192" t="s">
        <v>438</v>
      </c>
      <c r="D229" s="183"/>
      <c r="E229" s="184">
        <v>8.5</v>
      </c>
      <c r="F229" s="162"/>
      <c r="G229" s="206"/>
      <c r="H229" s="162"/>
      <c r="I229" s="162"/>
      <c r="J229" s="162"/>
      <c r="K229" s="162"/>
      <c r="L229" s="162"/>
      <c r="M229" s="162"/>
      <c r="N229" s="162"/>
      <c r="O229" s="162"/>
      <c r="P229" s="162"/>
      <c r="Q229" s="162"/>
      <c r="R229" s="162"/>
      <c r="S229" s="162"/>
      <c r="T229" s="162"/>
      <c r="U229" s="162"/>
      <c r="V229" s="162"/>
      <c r="W229" s="162"/>
      <c r="X229" s="162"/>
      <c r="Y229" s="153"/>
      <c r="Z229" s="153"/>
      <c r="AA229" s="153"/>
      <c r="AB229" s="153"/>
      <c r="AC229" s="153"/>
      <c r="AD229" s="153"/>
      <c r="AE229" s="153"/>
      <c r="AF229" s="153"/>
      <c r="AG229" s="153" t="s">
        <v>161</v>
      </c>
      <c r="AH229" s="153">
        <v>0</v>
      </c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70">
        <v>66</v>
      </c>
      <c r="B230" s="171" t="s">
        <v>439</v>
      </c>
      <c r="C230" s="180" t="s">
        <v>440</v>
      </c>
      <c r="D230" s="172" t="s">
        <v>194</v>
      </c>
      <c r="E230" s="173">
        <v>37.200000000000003</v>
      </c>
      <c r="F230" s="174"/>
      <c r="G230" s="176">
        <f>ROUND(E230*F230,2)</f>
        <v>0</v>
      </c>
      <c r="H230" s="195"/>
      <c r="I230" s="175">
        <f>ROUND(E230*H230,2)</f>
        <v>0</v>
      </c>
      <c r="J230" s="174"/>
      <c r="K230" s="175">
        <f>ROUND(E230*J230,2)</f>
        <v>0</v>
      </c>
      <c r="L230" s="175">
        <v>21</v>
      </c>
      <c r="M230" s="175">
        <f>G230*(1+L230/100)</f>
        <v>0</v>
      </c>
      <c r="N230" s="175">
        <v>1E-4</v>
      </c>
      <c r="O230" s="175">
        <f>ROUND(E230*N230,2)</f>
        <v>0</v>
      </c>
      <c r="P230" s="175">
        <v>0</v>
      </c>
      <c r="Q230" s="175">
        <f>ROUND(E230*P230,2)</f>
        <v>0</v>
      </c>
      <c r="R230" s="175"/>
      <c r="S230" s="175" t="s">
        <v>117</v>
      </c>
      <c r="T230" s="176" t="s">
        <v>118</v>
      </c>
      <c r="U230" s="162">
        <v>7.0000000000000007E-2</v>
      </c>
      <c r="V230" s="162">
        <f>ROUND(E230*U230,2)</f>
        <v>2.6</v>
      </c>
      <c r="W230" s="162"/>
      <c r="X230" s="162" t="s">
        <v>119</v>
      </c>
      <c r="Y230" s="153"/>
      <c r="Z230" s="153"/>
      <c r="AA230" s="153"/>
      <c r="AB230" s="153"/>
      <c r="AC230" s="153"/>
      <c r="AD230" s="153"/>
      <c r="AE230" s="153"/>
      <c r="AF230" s="153"/>
      <c r="AG230" s="153" t="s">
        <v>120</v>
      </c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">
      <c r="A231" s="160"/>
      <c r="B231" s="161"/>
      <c r="C231" s="275" t="s">
        <v>441</v>
      </c>
      <c r="D231" s="276"/>
      <c r="E231" s="276"/>
      <c r="F231" s="276"/>
      <c r="G231" s="278"/>
      <c r="H231" s="162"/>
      <c r="I231" s="162"/>
      <c r="J231" s="162"/>
      <c r="K231" s="162"/>
      <c r="L231" s="162"/>
      <c r="M231" s="162"/>
      <c r="N231" s="162"/>
      <c r="O231" s="162"/>
      <c r="P231" s="162"/>
      <c r="Q231" s="162"/>
      <c r="R231" s="162"/>
      <c r="S231" s="162"/>
      <c r="T231" s="162"/>
      <c r="U231" s="162"/>
      <c r="V231" s="162"/>
      <c r="W231" s="162"/>
      <c r="X231" s="162"/>
      <c r="Y231" s="153"/>
      <c r="Z231" s="153"/>
      <c r="AA231" s="153"/>
      <c r="AB231" s="153"/>
      <c r="AC231" s="153"/>
      <c r="AD231" s="153"/>
      <c r="AE231" s="153"/>
      <c r="AF231" s="153"/>
      <c r="AG231" s="153" t="s">
        <v>122</v>
      </c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77" t="str">
        <f>C231</f>
        <v>- zapravení pracovních spár asfaltovou zálivkou za tepla, vč. případného vyčištění a impregnace před zalitím</v>
      </c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70">
        <v>67</v>
      </c>
      <c r="B232" s="171" t="s">
        <v>442</v>
      </c>
      <c r="C232" s="180" t="s">
        <v>443</v>
      </c>
      <c r="D232" s="172" t="s">
        <v>194</v>
      </c>
      <c r="E232" s="173">
        <v>40.5</v>
      </c>
      <c r="F232" s="174"/>
      <c r="G232" s="176">
        <f>ROUND(E232*F232,2)</f>
        <v>0</v>
      </c>
      <c r="H232" s="195"/>
      <c r="I232" s="175">
        <f>ROUND(E232*H232,2)</f>
        <v>0</v>
      </c>
      <c r="J232" s="174"/>
      <c r="K232" s="175">
        <f>ROUND(E232*J232,2)</f>
        <v>0</v>
      </c>
      <c r="L232" s="175">
        <v>21</v>
      </c>
      <c r="M232" s="175">
        <f>G232*(1+L232/100)</f>
        <v>0</v>
      </c>
      <c r="N232" s="175">
        <v>0.15673999999999999</v>
      </c>
      <c r="O232" s="175">
        <f>ROUND(E232*N232,2)</f>
        <v>6.35</v>
      </c>
      <c r="P232" s="175">
        <v>0</v>
      </c>
      <c r="Q232" s="175">
        <f>ROUND(E232*P232,2)</f>
        <v>0</v>
      </c>
      <c r="R232" s="175"/>
      <c r="S232" s="175" t="s">
        <v>117</v>
      </c>
      <c r="T232" s="176" t="s">
        <v>118</v>
      </c>
      <c r="U232" s="162">
        <v>0.3</v>
      </c>
      <c r="V232" s="162">
        <f>ROUND(E232*U232,2)</f>
        <v>12.15</v>
      </c>
      <c r="W232" s="162"/>
      <c r="X232" s="162" t="s">
        <v>119</v>
      </c>
      <c r="Y232" s="153"/>
      <c r="Z232" s="153"/>
      <c r="AA232" s="153"/>
      <c r="AB232" s="153"/>
      <c r="AC232" s="153"/>
      <c r="AD232" s="153"/>
      <c r="AE232" s="153"/>
      <c r="AF232" s="153"/>
      <c r="AG232" s="153" t="s">
        <v>120</v>
      </c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60"/>
      <c r="B233" s="161"/>
      <c r="C233" s="275" t="s">
        <v>444</v>
      </c>
      <c r="D233" s="276"/>
      <c r="E233" s="276"/>
      <c r="F233" s="276"/>
      <c r="G233" s="278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62"/>
      <c r="U233" s="162"/>
      <c r="V233" s="162"/>
      <c r="W233" s="162"/>
      <c r="X233" s="162"/>
      <c r="Y233" s="153"/>
      <c r="Z233" s="153"/>
      <c r="AA233" s="153"/>
      <c r="AB233" s="153"/>
      <c r="AC233" s="153"/>
      <c r="AD233" s="153"/>
      <c r="AE233" s="153"/>
      <c r="AF233" s="153"/>
      <c r="AG233" s="153" t="s">
        <v>122</v>
      </c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60"/>
      <c r="B234" s="161"/>
      <c r="C234" s="192" t="s">
        <v>445</v>
      </c>
      <c r="D234" s="183"/>
      <c r="E234" s="184">
        <v>14</v>
      </c>
      <c r="F234" s="162"/>
      <c r="G234" s="206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62"/>
      <c r="Y234" s="153"/>
      <c r="Z234" s="153"/>
      <c r="AA234" s="153"/>
      <c r="AB234" s="153"/>
      <c r="AC234" s="153"/>
      <c r="AD234" s="153"/>
      <c r="AE234" s="153"/>
      <c r="AF234" s="153"/>
      <c r="AG234" s="153" t="s">
        <v>161</v>
      </c>
      <c r="AH234" s="153">
        <v>0</v>
      </c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">
      <c r="A235" s="160"/>
      <c r="B235" s="161"/>
      <c r="C235" s="192" t="s">
        <v>446</v>
      </c>
      <c r="D235" s="183"/>
      <c r="E235" s="184">
        <v>20.5</v>
      </c>
      <c r="F235" s="162"/>
      <c r="G235" s="206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62"/>
      <c r="U235" s="162"/>
      <c r="V235" s="162"/>
      <c r="W235" s="162"/>
      <c r="X235" s="162"/>
      <c r="Y235" s="153"/>
      <c r="Z235" s="153"/>
      <c r="AA235" s="153"/>
      <c r="AB235" s="153"/>
      <c r="AC235" s="153"/>
      <c r="AD235" s="153"/>
      <c r="AE235" s="153"/>
      <c r="AF235" s="153"/>
      <c r="AG235" s="153" t="s">
        <v>161</v>
      </c>
      <c r="AH235" s="153">
        <v>0</v>
      </c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60"/>
      <c r="B236" s="161"/>
      <c r="C236" s="192" t="s">
        <v>447</v>
      </c>
      <c r="D236" s="183"/>
      <c r="E236" s="184">
        <v>6</v>
      </c>
      <c r="F236" s="162"/>
      <c r="G236" s="206"/>
      <c r="H236" s="162"/>
      <c r="I236" s="162"/>
      <c r="J236" s="162"/>
      <c r="K236" s="162"/>
      <c r="L236" s="162"/>
      <c r="M236" s="162"/>
      <c r="N236" s="162"/>
      <c r="O236" s="162"/>
      <c r="P236" s="162"/>
      <c r="Q236" s="162"/>
      <c r="R236" s="162"/>
      <c r="S236" s="162"/>
      <c r="T236" s="162"/>
      <c r="U236" s="162"/>
      <c r="V236" s="162"/>
      <c r="W236" s="162"/>
      <c r="X236" s="162"/>
      <c r="Y236" s="153"/>
      <c r="Z236" s="153"/>
      <c r="AA236" s="153"/>
      <c r="AB236" s="153"/>
      <c r="AC236" s="153"/>
      <c r="AD236" s="153"/>
      <c r="AE236" s="153"/>
      <c r="AF236" s="153"/>
      <c r="AG236" s="153" t="s">
        <v>161</v>
      </c>
      <c r="AH236" s="153">
        <v>0</v>
      </c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70">
        <v>68</v>
      </c>
      <c r="B237" s="171" t="s">
        <v>448</v>
      </c>
      <c r="C237" s="180" t="s">
        <v>449</v>
      </c>
      <c r="D237" s="172" t="s">
        <v>317</v>
      </c>
      <c r="E237" s="173">
        <v>14.7</v>
      </c>
      <c r="F237" s="174"/>
      <c r="G237" s="176">
        <f>ROUND(E237*F237,2)</f>
        <v>0</v>
      </c>
      <c r="H237" s="195"/>
      <c r="I237" s="175">
        <f>ROUND(E237*H237,2)</f>
        <v>0</v>
      </c>
      <c r="J237" s="174"/>
      <c r="K237" s="175">
        <f>ROUND(E237*J237,2)</f>
        <v>0</v>
      </c>
      <c r="L237" s="175">
        <v>21</v>
      </c>
      <c r="M237" s="175">
        <f>G237*(1+L237/100)</f>
        <v>0</v>
      </c>
      <c r="N237" s="175">
        <v>3.5999999999999997E-2</v>
      </c>
      <c r="O237" s="175">
        <f>ROUND(E237*N237,2)</f>
        <v>0.53</v>
      </c>
      <c r="P237" s="175">
        <v>0</v>
      </c>
      <c r="Q237" s="175">
        <f>ROUND(E237*P237,2)</f>
        <v>0</v>
      </c>
      <c r="R237" s="175"/>
      <c r="S237" s="175" t="s">
        <v>117</v>
      </c>
      <c r="T237" s="176" t="s">
        <v>118</v>
      </c>
      <c r="U237" s="162">
        <v>0</v>
      </c>
      <c r="V237" s="162">
        <f>ROUND(E237*U237,2)</f>
        <v>0</v>
      </c>
      <c r="W237" s="162"/>
      <c r="X237" s="162" t="s">
        <v>242</v>
      </c>
      <c r="Y237" s="153"/>
      <c r="Z237" s="153"/>
      <c r="AA237" s="153"/>
      <c r="AB237" s="153"/>
      <c r="AC237" s="153"/>
      <c r="AD237" s="153"/>
      <c r="AE237" s="153"/>
      <c r="AF237" s="153"/>
      <c r="AG237" s="153" t="s">
        <v>243</v>
      </c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60"/>
      <c r="B238" s="161"/>
      <c r="C238" s="275" t="s">
        <v>450</v>
      </c>
      <c r="D238" s="276"/>
      <c r="E238" s="276"/>
      <c r="F238" s="276"/>
      <c r="G238" s="278"/>
      <c r="H238" s="162"/>
      <c r="I238" s="162"/>
      <c r="J238" s="162"/>
      <c r="K238" s="162"/>
      <c r="L238" s="162"/>
      <c r="M238" s="162"/>
      <c r="N238" s="162"/>
      <c r="O238" s="162"/>
      <c r="P238" s="162"/>
      <c r="Q238" s="162"/>
      <c r="R238" s="162"/>
      <c r="S238" s="162"/>
      <c r="T238" s="162"/>
      <c r="U238" s="162"/>
      <c r="V238" s="162"/>
      <c r="W238" s="162"/>
      <c r="X238" s="162"/>
      <c r="Y238" s="153"/>
      <c r="Z238" s="153"/>
      <c r="AA238" s="153"/>
      <c r="AB238" s="153"/>
      <c r="AC238" s="153"/>
      <c r="AD238" s="153"/>
      <c r="AE238" s="153"/>
      <c r="AF238" s="153"/>
      <c r="AG238" s="153" t="s">
        <v>122</v>
      </c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60"/>
      <c r="B239" s="161"/>
      <c r="C239" s="192" t="s">
        <v>451</v>
      </c>
      <c r="D239" s="183"/>
      <c r="E239" s="184">
        <v>14.7</v>
      </c>
      <c r="F239" s="162"/>
      <c r="G239" s="206"/>
      <c r="H239" s="162"/>
      <c r="I239" s="162"/>
      <c r="J239" s="162"/>
      <c r="K239" s="162"/>
      <c r="L239" s="162"/>
      <c r="M239" s="162"/>
      <c r="N239" s="162"/>
      <c r="O239" s="162"/>
      <c r="P239" s="162"/>
      <c r="Q239" s="162"/>
      <c r="R239" s="162"/>
      <c r="S239" s="162"/>
      <c r="T239" s="162"/>
      <c r="U239" s="162"/>
      <c r="V239" s="162"/>
      <c r="W239" s="162"/>
      <c r="X239" s="162"/>
      <c r="Y239" s="153"/>
      <c r="Z239" s="153"/>
      <c r="AA239" s="153"/>
      <c r="AB239" s="153"/>
      <c r="AC239" s="153"/>
      <c r="AD239" s="153"/>
      <c r="AE239" s="153"/>
      <c r="AF239" s="153"/>
      <c r="AG239" s="153" t="s">
        <v>161</v>
      </c>
      <c r="AH239" s="153">
        <v>0</v>
      </c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">
      <c r="A240" s="170">
        <v>69</v>
      </c>
      <c r="B240" s="171" t="s">
        <v>452</v>
      </c>
      <c r="C240" s="180" t="s">
        <v>453</v>
      </c>
      <c r="D240" s="172" t="s">
        <v>194</v>
      </c>
      <c r="E240" s="173">
        <v>6.5</v>
      </c>
      <c r="F240" s="174"/>
      <c r="G240" s="176">
        <f>ROUND(E240*F240,2)</f>
        <v>0</v>
      </c>
      <c r="H240" s="195"/>
      <c r="I240" s="175">
        <f>ROUND(E240*H240,2)</f>
        <v>0</v>
      </c>
      <c r="J240" s="174"/>
      <c r="K240" s="175">
        <f>ROUND(E240*J240,2)</f>
        <v>0</v>
      </c>
      <c r="L240" s="175">
        <v>21</v>
      </c>
      <c r="M240" s="175">
        <f>G240*(1+L240/100)</f>
        <v>0</v>
      </c>
      <c r="N240" s="175">
        <v>6.5000000000000002E-2</v>
      </c>
      <c r="O240" s="175">
        <f>ROUND(E240*N240,2)</f>
        <v>0.42</v>
      </c>
      <c r="P240" s="175">
        <v>0</v>
      </c>
      <c r="Q240" s="175">
        <f>ROUND(E240*P240,2)</f>
        <v>0</v>
      </c>
      <c r="R240" s="175"/>
      <c r="S240" s="175" t="s">
        <v>117</v>
      </c>
      <c r="T240" s="176" t="s">
        <v>118</v>
      </c>
      <c r="U240" s="162">
        <v>0</v>
      </c>
      <c r="V240" s="162">
        <f>ROUND(E240*U240,2)</f>
        <v>0</v>
      </c>
      <c r="W240" s="162"/>
      <c r="X240" s="162" t="s">
        <v>242</v>
      </c>
      <c r="Y240" s="153"/>
      <c r="Z240" s="153"/>
      <c r="AA240" s="153"/>
      <c r="AB240" s="153"/>
      <c r="AC240" s="153"/>
      <c r="AD240" s="153"/>
      <c r="AE240" s="153"/>
      <c r="AF240" s="153"/>
      <c r="AG240" s="153" t="s">
        <v>243</v>
      </c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">
      <c r="A241" s="160"/>
      <c r="B241" s="161"/>
      <c r="C241" s="275" t="s">
        <v>454</v>
      </c>
      <c r="D241" s="276"/>
      <c r="E241" s="276"/>
      <c r="F241" s="276"/>
      <c r="G241" s="278"/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162"/>
      <c r="U241" s="162"/>
      <c r="V241" s="162"/>
      <c r="W241" s="162"/>
      <c r="X241" s="162"/>
      <c r="Y241" s="153"/>
      <c r="Z241" s="153"/>
      <c r="AA241" s="153"/>
      <c r="AB241" s="153"/>
      <c r="AC241" s="153"/>
      <c r="AD241" s="153"/>
      <c r="AE241" s="153"/>
      <c r="AF241" s="153"/>
      <c r="AG241" s="153" t="s">
        <v>122</v>
      </c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">
      <c r="A242" s="160"/>
      <c r="B242" s="161"/>
      <c r="C242" s="192" t="s">
        <v>455</v>
      </c>
      <c r="D242" s="183"/>
      <c r="E242" s="184">
        <v>6.5</v>
      </c>
      <c r="F242" s="162"/>
      <c r="G242" s="206"/>
      <c r="H242" s="162"/>
      <c r="I242" s="162"/>
      <c r="J242" s="162"/>
      <c r="K242" s="162"/>
      <c r="L242" s="162"/>
      <c r="M242" s="162"/>
      <c r="N242" s="162"/>
      <c r="O242" s="162"/>
      <c r="P242" s="162"/>
      <c r="Q242" s="162"/>
      <c r="R242" s="162"/>
      <c r="S242" s="162"/>
      <c r="T242" s="162"/>
      <c r="U242" s="162"/>
      <c r="V242" s="162"/>
      <c r="W242" s="162"/>
      <c r="X242" s="162"/>
      <c r="Y242" s="153"/>
      <c r="Z242" s="153"/>
      <c r="AA242" s="153"/>
      <c r="AB242" s="153"/>
      <c r="AC242" s="153"/>
      <c r="AD242" s="153"/>
      <c r="AE242" s="153"/>
      <c r="AF242" s="153"/>
      <c r="AG242" s="153" t="s">
        <v>161</v>
      </c>
      <c r="AH242" s="153">
        <v>0</v>
      </c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70">
        <v>70</v>
      </c>
      <c r="B243" s="171" t="s">
        <v>456</v>
      </c>
      <c r="C243" s="180" t="s">
        <v>457</v>
      </c>
      <c r="D243" s="172" t="s">
        <v>458</v>
      </c>
      <c r="E243" s="173">
        <v>2</v>
      </c>
      <c r="F243" s="174"/>
      <c r="G243" s="176">
        <f>ROUND(E243*F243,2)</f>
        <v>0</v>
      </c>
      <c r="H243" s="195"/>
      <c r="I243" s="175">
        <f>ROUND(E243*H243,2)</f>
        <v>0</v>
      </c>
      <c r="J243" s="174"/>
      <c r="K243" s="175">
        <f>ROUND(E243*J243,2)</f>
        <v>0</v>
      </c>
      <c r="L243" s="175">
        <v>21</v>
      </c>
      <c r="M243" s="175">
        <f>G243*(1+L243/100)</f>
        <v>0</v>
      </c>
      <c r="N243" s="175">
        <v>0.25</v>
      </c>
      <c r="O243" s="175">
        <f>ROUND(E243*N243,2)</f>
        <v>0.5</v>
      </c>
      <c r="P243" s="175">
        <v>0</v>
      </c>
      <c r="Q243" s="175">
        <f>ROUND(E243*P243,2)</f>
        <v>0</v>
      </c>
      <c r="R243" s="175"/>
      <c r="S243" s="175" t="s">
        <v>117</v>
      </c>
      <c r="T243" s="176" t="s">
        <v>118</v>
      </c>
      <c r="U243" s="162">
        <v>0</v>
      </c>
      <c r="V243" s="162">
        <f>ROUND(E243*U243,2)</f>
        <v>0</v>
      </c>
      <c r="W243" s="162"/>
      <c r="X243" s="162" t="s">
        <v>155</v>
      </c>
      <c r="Y243" s="153"/>
      <c r="Z243" s="153"/>
      <c r="AA243" s="153"/>
      <c r="AB243" s="153"/>
      <c r="AC243" s="153"/>
      <c r="AD243" s="153"/>
      <c r="AE243" s="153"/>
      <c r="AF243" s="153"/>
      <c r="AG243" s="153" t="s">
        <v>156</v>
      </c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60"/>
      <c r="B244" s="161"/>
      <c r="C244" s="275" t="s">
        <v>459</v>
      </c>
      <c r="D244" s="276"/>
      <c r="E244" s="276"/>
      <c r="F244" s="276"/>
      <c r="G244" s="278"/>
      <c r="H244" s="162"/>
      <c r="I244" s="162"/>
      <c r="J244" s="162"/>
      <c r="K244" s="162"/>
      <c r="L244" s="162"/>
      <c r="M244" s="162"/>
      <c r="N244" s="162"/>
      <c r="O244" s="162"/>
      <c r="P244" s="162"/>
      <c r="Q244" s="162"/>
      <c r="R244" s="162"/>
      <c r="S244" s="162"/>
      <c r="T244" s="162"/>
      <c r="U244" s="162"/>
      <c r="V244" s="162"/>
      <c r="W244" s="162"/>
      <c r="X244" s="162"/>
      <c r="Y244" s="153"/>
      <c r="Z244" s="153"/>
      <c r="AA244" s="153"/>
      <c r="AB244" s="153"/>
      <c r="AC244" s="153"/>
      <c r="AD244" s="153"/>
      <c r="AE244" s="153"/>
      <c r="AF244" s="153"/>
      <c r="AG244" s="153" t="s">
        <v>122</v>
      </c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60"/>
      <c r="B245" s="161"/>
      <c r="C245" s="192" t="s">
        <v>460</v>
      </c>
      <c r="D245" s="183"/>
      <c r="E245" s="184">
        <v>1</v>
      </c>
      <c r="F245" s="162"/>
      <c r="G245" s="206"/>
      <c r="H245" s="162"/>
      <c r="I245" s="162"/>
      <c r="J245" s="162"/>
      <c r="K245" s="162"/>
      <c r="L245" s="162"/>
      <c r="M245" s="162"/>
      <c r="N245" s="162"/>
      <c r="O245" s="162"/>
      <c r="P245" s="162"/>
      <c r="Q245" s="162"/>
      <c r="R245" s="162"/>
      <c r="S245" s="162"/>
      <c r="T245" s="162"/>
      <c r="U245" s="162"/>
      <c r="V245" s="162"/>
      <c r="W245" s="162"/>
      <c r="X245" s="162"/>
      <c r="Y245" s="153"/>
      <c r="Z245" s="153"/>
      <c r="AA245" s="153"/>
      <c r="AB245" s="153"/>
      <c r="AC245" s="153"/>
      <c r="AD245" s="153"/>
      <c r="AE245" s="153"/>
      <c r="AF245" s="153"/>
      <c r="AG245" s="153" t="s">
        <v>161</v>
      </c>
      <c r="AH245" s="153">
        <v>0</v>
      </c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60"/>
      <c r="B246" s="161"/>
      <c r="C246" s="192" t="s">
        <v>461</v>
      </c>
      <c r="D246" s="183"/>
      <c r="E246" s="184">
        <v>1</v>
      </c>
      <c r="F246" s="162"/>
      <c r="G246" s="206"/>
      <c r="H246" s="162"/>
      <c r="I246" s="162"/>
      <c r="J246" s="162"/>
      <c r="K246" s="162"/>
      <c r="L246" s="162"/>
      <c r="M246" s="162"/>
      <c r="N246" s="162"/>
      <c r="O246" s="162"/>
      <c r="P246" s="162"/>
      <c r="Q246" s="162"/>
      <c r="R246" s="162"/>
      <c r="S246" s="162"/>
      <c r="T246" s="162"/>
      <c r="U246" s="162"/>
      <c r="V246" s="162"/>
      <c r="W246" s="162"/>
      <c r="X246" s="162"/>
      <c r="Y246" s="153"/>
      <c r="Z246" s="153"/>
      <c r="AA246" s="153"/>
      <c r="AB246" s="153"/>
      <c r="AC246" s="153"/>
      <c r="AD246" s="153"/>
      <c r="AE246" s="153"/>
      <c r="AF246" s="153"/>
      <c r="AG246" s="153" t="s">
        <v>161</v>
      </c>
      <c r="AH246" s="153">
        <v>0</v>
      </c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70">
        <v>71</v>
      </c>
      <c r="B247" s="171" t="s">
        <v>462</v>
      </c>
      <c r="C247" s="180" t="s">
        <v>463</v>
      </c>
      <c r="D247" s="172" t="s">
        <v>464</v>
      </c>
      <c r="E247" s="173">
        <v>2</v>
      </c>
      <c r="F247" s="174"/>
      <c r="G247" s="176">
        <f>ROUND(E247*F247,2)</f>
        <v>0</v>
      </c>
      <c r="H247" s="195"/>
      <c r="I247" s="175">
        <f>ROUND(E247*H247,2)</f>
        <v>0</v>
      </c>
      <c r="J247" s="174"/>
      <c r="K247" s="175">
        <f>ROUND(E247*J247,2)</f>
        <v>0</v>
      </c>
      <c r="L247" s="175">
        <v>21</v>
      </c>
      <c r="M247" s="175">
        <f>G247*(1+L247/100)</f>
        <v>0</v>
      </c>
      <c r="N247" s="175">
        <v>0.28100000000000003</v>
      </c>
      <c r="O247" s="175">
        <f>ROUND(E247*N247,2)</f>
        <v>0.56000000000000005</v>
      </c>
      <c r="P247" s="175">
        <v>0</v>
      </c>
      <c r="Q247" s="175">
        <f>ROUND(E247*P247,2)</f>
        <v>0</v>
      </c>
      <c r="R247" s="175"/>
      <c r="S247" s="175" t="s">
        <v>117</v>
      </c>
      <c r="T247" s="176" t="s">
        <v>118</v>
      </c>
      <c r="U247" s="162">
        <v>0</v>
      </c>
      <c r="V247" s="162">
        <f>ROUND(E247*U247,2)</f>
        <v>0</v>
      </c>
      <c r="W247" s="162"/>
      <c r="X247" s="162" t="s">
        <v>155</v>
      </c>
      <c r="Y247" s="153"/>
      <c r="Z247" s="153"/>
      <c r="AA247" s="153"/>
      <c r="AB247" s="153"/>
      <c r="AC247" s="153"/>
      <c r="AD247" s="153"/>
      <c r="AE247" s="153"/>
      <c r="AF247" s="153"/>
      <c r="AG247" s="153" t="s">
        <v>156</v>
      </c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60"/>
      <c r="B248" s="161"/>
      <c r="C248" s="275" t="s">
        <v>465</v>
      </c>
      <c r="D248" s="276"/>
      <c r="E248" s="276"/>
      <c r="F248" s="276"/>
      <c r="G248" s="278"/>
      <c r="H248" s="162"/>
      <c r="I248" s="162"/>
      <c r="J248" s="162"/>
      <c r="K248" s="162"/>
      <c r="L248" s="162"/>
      <c r="M248" s="162"/>
      <c r="N248" s="162"/>
      <c r="O248" s="162"/>
      <c r="P248" s="162"/>
      <c r="Q248" s="162"/>
      <c r="R248" s="162"/>
      <c r="S248" s="162"/>
      <c r="T248" s="162"/>
      <c r="U248" s="162"/>
      <c r="V248" s="162"/>
      <c r="W248" s="162"/>
      <c r="X248" s="162"/>
      <c r="Y248" s="153"/>
      <c r="Z248" s="153"/>
      <c r="AA248" s="153"/>
      <c r="AB248" s="153"/>
      <c r="AC248" s="153"/>
      <c r="AD248" s="153"/>
      <c r="AE248" s="153"/>
      <c r="AF248" s="153"/>
      <c r="AG248" s="153" t="s">
        <v>122</v>
      </c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60"/>
      <c r="B249" s="161"/>
      <c r="C249" s="192" t="s">
        <v>466</v>
      </c>
      <c r="D249" s="183"/>
      <c r="E249" s="184">
        <v>2</v>
      </c>
      <c r="F249" s="162"/>
      <c r="G249" s="206"/>
      <c r="H249" s="162"/>
      <c r="I249" s="162"/>
      <c r="J249" s="162"/>
      <c r="K249" s="162"/>
      <c r="L249" s="162"/>
      <c r="M249" s="162"/>
      <c r="N249" s="162"/>
      <c r="O249" s="162"/>
      <c r="P249" s="162"/>
      <c r="Q249" s="162"/>
      <c r="R249" s="162"/>
      <c r="S249" s="162"/>
      <c r="T249" s="162"/>
      <c r="U249" s="162"/>
      <c r="V249" s="162"/>
      <c r="W249" s="162"/>
      <c r="X249" s="162"/>
      <c r="Y249" s="153"/>
      <c r="Z249" s="153"/>
      <c r="AA249" s="153"/>
      <c r="AB249" s="153"/>
      <c r="AC249" s="153"/>
      <c r="AD249" s="153"/>
      <c r="AE249" s="153"/>
      <c r="AF249" s="153"/>
      <c r="AG249" s="153" t="s">
        <v>161</v>
      </c>
      <c r="AH249" s="153">
        <v>0</v>
      </c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">
      <c r="A250" s="170">
        <v>72</v>
      </c>
      <c r="B250" s="171" t="s">
        <v>467</v>
      </c>
      <c r="C250" s="180" t="s">
        <v>468</v>
      </c>
      <c r="D250" s="172" t="s">
        <v>469</v>
      </c>
      <c r="E250" s="173">
        <v>11.2</v>
      </c>
      <c r="F250" s="174"/>
      <c r="G250" s="176">
        <f>ROUND(E250*F250,2)</f>
        <v>0</v>
      </c>
      <c r="H250" s="195"/>
      <c r="I250" s="175">
        <f>ROUND(E250*H250,2)</f>
        <v>0</v>
      </c>
      <c r="J250" s="174"/>
      <c r="K250" s="175">
        <f>ROUND(E250*J250,2)</f>
        <v>0</v>
      </c>
      <c r="L250" s="175">
        <v>21</v>
      </c>
      <c r="M250" s="175">
        <f>G250*(1+L250/100)</f>
        <v>0</v>
      </c>
      <c r="N250" s="175">
        <v>0</v>
      </c>
      <c r="O250" s="175">
        <f>ROUND(E250*N250,2)</f>
        <v>0</v>
      </c>
      <c r="P250" s="175">
        <v>0</v>
      </c>
      <c r="Q250" s="175">
        <f>ROUND(E250*P250,2)</f>
        <v>0</v>
      </c>
      <c r="R250" s="175"/>
      <c r="S250" s="175" t="s">
        <v>117</v>
      </c>
      <c r="T250" s="176" t="s">
        <v>118</v>
      </c>
      <c r="U250" s="162">
        <v>0</v>
      </c>
      <c r="V250" s="162">
        <f>ROUND(E250*U250,2)</f>
        <v>0</v>
      </c>
      <c r="W250" s="162"/>
      <c r="X250" s="162" t="s">
        <v>155</v>
      </c>
      <c r="Y250" s="153"/>
      <c r="Z250" s="153"/>
      <c r="AA250" s="153"/>
      <c r="AB250" s="153"/>
      <c r="AC250" s="153"/>
      <c r="AD250" s="153"/>
      <c r="AE250" s="153"/>
      <c r="AF250" s="153"/>
      <c r="AG250" s="153" t="s">
        <v>156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60"/>
      <c r="B251" s="161"/>
      <c r="C251" s="275" t="s">
        <v>470</v>
      </c>
      <c r="D251" s="276"/>
      <c r="E251" s="276"/>
      <c r="F251" s="276"/>
      <c r="G251" s="278"/>
      <c r="H251" s="162"/>
      <c r="I251" s="162"/>
      <c r="J251" s="162"/>
      <c r="K251" s="162"/>
      <c r="L251" s="162"/>
      <c r="M251" s="162"/>
      <c r="N251" s="162"/>
      <c r="O251" s="162"/>
      <c r="P251" s="162"/>
      <c r="Q251" s="162"/>
      <c r="R251" s="162"/>
      <c r="S251" s="162"/>
      <c r="T251" s="162"/>
      <c r="U251" s="162"/>
      <c r="V251" s="162"/>
      <c r="W251" s="162"/>
      <c r="X251" s="162"/>
      <c r="Y251" s="153"/>
      <c r="Z251" s="153"/>
      <c r="AA251" s="153"/>
      <c r="AB251" s="153"/>
      <c r="AC251" s="153"/>
      <c r="AD251" s="153"/>
      <c r="AE251" s="153"/>
      <c r="AF251" s="153"/>
      <c r="AG251" s="153" t="s">
        <v>122</v>
      </c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ht="45" outlineLevel="1" x14ac:dyDescent="0.2">
      <c r="A252" s="160"/>
      <c r="B252" s="161"/>
      <c r="C252" s="266" t="s">
        <v>471</v>
      </c>
      <c r="D252" s="267"/>
      <c r="E252" s="267"/>
      <c r="F252" s="267"/>
      <c r="G252" s="277"/>
      <c r="H252" s="162"/>
      <c r="I252" s="162"/>
      <c r="J252" s="162"/>
      <c r="K252" s="162"/>
      <c r="L252" s="162"/>
      <c r="M252" s="162"/>
      <c r="N252" s="162"/>
      <c r="O252" s="162"/>
      <c r="P252" s="162"/>
      <c r="Q252" s="162"/>
      <c r="R252" s="162"/>
      <c r="S252" s="162"/>
      <c r="T252" s="162"/>
      <c r="U252" s="162"/>
      <c r="V252" s="162"/>
      <c r="W252" s="162"/>
      <c r="X252" s="162"/>
      <c r="Y252" s="153"/>
      <c r="Z252" s="153"/>
      <c r="AA252" s="153"/>
      <c r="AB252" s="153"/>
      <c r="AC252" s="153"/>
      <c r="AD252" s="153"/>
      <c r="AE252" s="153"/>
      <c r="AF252" s="153"/>
      <c r="AG252" s="153" t="s">
        <v>122</v>
      </c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77" t="str">
        <f>C252</f>
        <v>- zábradlí bude provedeno jako dvoumadlové ocelové zábradlí výšky 1,10 m, kotvené do povrchu palisádových prvků chemickými kotvami prostřednictvím šroubů M10 přes patní plech rozměrů 150/100/10 mm. Horní madlo zábradlí bude průběžné a spolu se sloupky a dolními madly bude provedeno z ocelové hladké kruhové bezešvé trubky TR44,5x3. Zábradlí bude tvořeno 2 ks – dílci, které budou spojeny prostřednictvím spojek tvořených hladkou kruhovou bezešvou trubkou TR38x3 mm</v>
      </c>
      <c r="BB252" s="153"/>
      <c r="BC252" s="153"/>
      <c r="BD252" s="153"/>
      <c r="BE252" s="153"/>
      <c r="BF252" s="153"/>
      <c r="BG252" s="153"/>
      <c r="BH252" s="153"/>
    </row>
    <row r="253" spans="1:60" ht="22.5" outlineLevel="1" x14ac:dyDescent="0.2">
      <c r="A253" s="160"/>
      <c r="B253" s="161"/>
      <c r="C253" s="266" t="s">
        <v>472</v>
      </c>
      <c r="D253" s="267"/>
      <c r="E253" s="267"/>
      <c r="F253" s="267"/>
      <c r="G253" s="277"/>
      <c r="H253" s="162"/>
      <c r="I253" s="162"/>
      <c r="J253" s="162"/>
      <c r="K253" s="162"/>
      <c r="L253" s="162"/>
      <c r="M253" s="162"/>
      <c r="N253" s="162"/>
      <c r="O253" s="162"/>
      <c r="P253" s="162"/>
      <c r="Q253" s="162"/>
      <c r="R253" s="162"/>
      <c r="S253" s="162"/>
      <c r="T253" s="162"/>
      <c r="U253" s="162"/>
      <c r="V253" s="162"/>
      <c r="W253" s="162"/>
      <c r="X253" s="162"/>
      <c r="Y253" s="153"/>
      <c r="Z253" s="153"/>
      <c r="AA253" s="153"/>
      <c r="AB253" s="153"/>
      <c r="AC253" s="153"/>
      <c r="AD253" s="153"/>
      <c r="AE253" s="153"/>
      <c r="AF253" s="153"/>
      <c r="AG253" s="153" t="s">
        <v>122</v>
      </c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77" t="str">
        <f>C253</f>
        <v>- zábradlí provedeno z oceli EN 10025 S235JRG2, bez nátěru. Pro výrobu a montáž zábradlí platí ČSN 73 2601, ČSN 73 2603, ČSN 73 2611 a TKP 19.</v>
      </c>
      <c r="BB253" s="153"/>
      <c r="BC253" s="153"/>
      <c r="BD253" s="153"/>
      <c r="BE253" s="153"/>
      <c r="BF253" s="153"/>
      <c r="BG253" s="153"/>
      <c r="BH253" s="153"/>
    </row>
    <row r="254" spans="1:60" ht="22.5" outlineLevel="1" x14ac:dyDescent="0.2">
      <c r="A254" s="160"/>
      <c r="B254" s="161"/>
      <c r="C254" s="266" t="s">
        <v>473</v>
      </c>
      <c r="D254" s="267"/>
      <c r="E254" s="267"/>
      <c r="F254" s="267"/>
      <c r="G254" s="277"/>
      <c r="H254" s="162"/>
      <c r="I254" s="162"/>
      <c r="J254" s="162"/>
      <c r="K254" s="162"/>
      <c r="L254" s="162"/>
      <c r="M254" s="162"/>
      <c r="N254" s="162"/>
      <c r="O254" s="162"/>
      <c r="P254" s="162"/>
      <c r="Q254" s="162"/>
      <c r="R254" s="162"/>
      <c r="S254" s="162"/>
      <c r="T254" s="162"/>
      <c r="U254" s="162"/>
      <c r="V254" s="162"/>
      <c r="W254" s="162"/>
      <c r="X254" s="162"/>
      <c r="Y254" s="153"/>
      <c r="Z254" s="153"/>
      <c r="AA254" s="153"/>
      <c r="AB254" s="153"/>
      <c r="AC254" s="153"/>
      <c r="AD254" s="153"/>
      <c r="AE254" s="153"/>
      <c r="AF254" s="153"/>
      <c r="AG254" s="153" t="s">
        <v>122</v>
      </c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77" t="str">
        <f>C254</f>
        <v>- ocelové zábradlí se očistí otryskáním na stupeň Sa 2,5 dle normy ČSN EN ISO 8501-1 a opatří se pozinkováním ponorem v lázni z roztaveného zinku bez odstřeďování dle ČSN EN ISO 1461 v tloušťce 85 µm na všech částech zábradlí.</v>
      </c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70">
        <v>73</v>
      </c>
      <c r="B255" s="171" t="s">
        <v>474</v>
      </c>
      <c r="C255" s="180" t="s">
        <v>475</v>
      </c>
      <c r="D255" s="172" t="s">
        <v>194</v>
      </c>
      <c r="E255" s="173">
        <v>11.2</v>
      </c>
      <c r="F255" s="174"/>
      <c r="G255" s="176">
        <f>ROUND(E255*F255,2)</f>
        <v>0</v>
      </c>
      <c r="H255" s="195"/>
      <c r="I255" s="175">
        <f>ROUND(E255*H255,2)</f>
        <v>0</v>
      </c>
      <c r="J255" s="174"/>
      <c r="K255" s="175">
        <f>ROUND(E255*J255,2)</f>
        <v>0</v>
      </c>
      <c r="L255" s="175">
        <v>21</v>
      </c>
      <c r="M255" s="175">
        <f>G255*(1+L255/100)</f>
        <v>0</v>
      </c>
      <c r="N255" s="175">
        <v>6.0000000000000002E-5</v>
      </c>
      <c r="O255" s="175">
        <f>ROUND(E255*N255,2)</f>
        <v>0</v>
      </c>
      <c r="P255" s="175">
        <v>0</v>
      </c>
      <c r="Q255" s="175">
        <f>ROUND(E255*P255,2)</f>
        <v>0</v>
      </c>
      <c r="R255" s="175"/>
      <c r="S255" s="175" t="s">
        <v>117</v>
      </c>
      <c r="T255" s="176" t="s">
        <v>118</v>
      </c>
      <c r="U255" s="162">
        <v>0.76500000000000001</v>
      </c>
      <c r="V255" s="162">
        <f>ROUND(E255*U255,2)</f>
        <v>8.57</v>
      </c>
      <c r="W255" s="162"/>
      <c r="X255" s="162" t="s">
        <v>119</v>
      </c>
      <c r="Y255" s="153"/>
      <c r="Z255" s="153"/>
      <c r="AA255" s="153"/>
      <c r="AB255" s="153"/>
      <c r="AC255" s="153"/>
      <c r="AD255" s="153"/>
      <c r="AE255" s="153"/>
      <c r="AF255" s="153"/>
      <c r="AG255" s="153" t="s">
        <v>120</v>
      </c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">
      <c r="A256" s="160"/>
      <c r="B256" s="161"/>
      <c r="C256" s="275" t="s">
        <v>476</v>
      </c>
      <c r="D256" s="276"/>
      <c r="E256" s="276"/>
      <c r="F256" s="276"/>
      <c r="G256" s="278"/>
      <c r="H256" s="162"/>
      <c r="I256" s="162"/>
      <c r="J256" s="162"/>
      <c r="K256" s="162"/>
      <c r="L256" s="162"/>
      <c r="M256" s="162"/>
      <c r="N256" s="162"/>
      <c r="O256" s="162"/>
      <c r="P256" s="162"/>
      <c r="Q256" s="162"/>
      <c r="R256" s="162"/>
      <c r="S256" s="162"/>
      <c r="T256" s="162"/>
      <c r="U256" s="162"/>
      <c r="V256" s="162"/>
      <c r="W256" s="162"/>
      <c r="X256" s="162"/>
      <c r="Y256" s="153"/>
      <c r="Z256" s="153"/>
      <c r="AA256" s="153"/>
      <c r="AB256" s="153"/>
      <c r="AC256" s="153"/>
      <c r="AD256" s="153"/>
      <c r="AE256" s="153"/>
      <c r="AF256" s="153"/>
      <c r="AG256" s="153" t="s">
        <v>122</v>
      </c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">
      <c r="A257" s="170">
        <v>74</v>
      </c>
      <c r="B257" s="171" t="s">
        <v>477</v>
      </c>
      <c r="C257" s="180" t="s">
        <v>478</v>
      </c>
      <c r="D257" s="172" t="s">
        <v>170</v>
      </c>
      <c r="E257" s="173">
        <v>39.21087</v>
      </c>
      <c r="F257" s="174"/>
      <c r="G257" s="176">
        <f>ROUND(E257*F257,2)</f>
        <v>0</v>
      </c>
      <c r="H257" s="195"/>
      <c r="I257" s="175">
        <f>ROUND(E257*H257,2)</f>
        <v>0</v>
      </c>
      <c r="J257" s="174"/>
      <c r="K257" s="175">
        <f>ROUND(E257*J257,2)</f>
        <v>0</v>
      </c>
      <c r="L257" s="175">
        <v>21</v>
      </c>
      <c r="M257" s="175">
        <f>G257*(1+L257/100)</f>
        <v>0</v>
      </c>
      <c r="N257" s="175">
        <v>3.7000000000000002E-3</v>
      </c>
      <c r="O257" s="175">
        <f>ROUND(E257*N257,2)</f>
        <v>0.15</v>
      </c>
      <c r="P257" s="175">
        <v>0</v>
      </c>
      <c r="Q257" s="175">
        <f>ROUND(E257*P257,2)</f>
        <v>0</v>
      </c>
      <c r="R257" s="175"/>
      <c r="S257" s="175" t="s">
        <v>117</v>
      </c>
      <c r="T257" s="176" t="s">
        <v>118</v>
      </c>
      <c r="U257" s="162">
        <v>0.36</v>
      </c>
      <c r="V257" s="162">
        <f>ROUND(E257*U257,2)</f>
        <v>14.12</v>
      </c>
      <c r="W257" s="162"/>
      <c r="X257" s="162" t="s">
        <v>119</v>
      </c>
      <c r="Y257" s="153"/>
      <c r="Z257" s="153"/>
      <c r="AA257" s="153"/>
      <c r="AB257" s="153"/>
      <c r="AC257" s="153"/>
      <c r="AD257" s="153"/>
      <c r="AE257" s="153"/>
      <c r="AF257" s="153"/>
      <c r="AG257" s="153" t="s">
        <v>120</v>
      </c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">
      <c r="A258" s="160"/>
      <c r="B258" s="161"/>
      <c r="C258" s="275" t="s">
        <v>479</v>
      </c>
      <c r="D258" s="276"/>
      <c r="E258" s="276"/>
      <c r="F258" s="276"/>
      <c r="G258" s="278"/>
      <c r="H258" s="162"/>
      <c r="I258" s="162"/>
      <c r="J258" s="162"/>
      <c r="K258" s="162"/>
      <c r="L258" s="162"/>
      <c r="M258" s="162"/>
      <c r="N258" s="162"/>
      <c r="O258" s="162"/>
      <c r="P258" s="162"/>
      <c r="Q258" s="162"/>
      <c r="R258" s="162"/>
      <c r="S258" s="162"/>
      <c r="T258" s="162"/>
      <c r="U258" s="162"/>
      <c r="V258" s="162"/>
      <c r="W258" s="162"/>
      <c r="X258" s="162"/>
      <c r="Y258" s="153"/>
      <c r="Z258" s="153"/>
      <c r="AA258" s="153"/>
      <c r="AB258" s="153"/>
      <c r="AC258" s="153"/>
      <c r="AD258" s="153"/>
      <c r="AE258" s="153"/>
      <c r="AF258" s="153"/>
      <c r="AG258" s="153" t="s">
        <v>122</v>
      </c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60"/>
      <c r="B259" s="161"/>
      <c r="C259" s="266" t="s">
        <v>480</v>
      </c>
      <c r="D259" s="267"/>
      <c r="E259" s="267"/>
      <c r="F259" s="267"/>
      <c r="G259" s="277"/>
      <c r="H259" s="162"/>
      <c r="I259" s="162"/>
      <c r="J259" s="162"/>
      <c r="K259" s="162"/>
      <c r="L259" s="162"/>
      <c r="M259" s="162"/>
      <c r="N259" s="162"/>
      <c r="O259" s="162"/>
      <c r="P259" s="162"/>
      <c r="Q259" s="162"/>
      <c r="R259" s="162"/>
      <c r="S259" s="162"/>
      <c r="T259" s="162"/>
      <c r="U259" s="162"/>
      <c r="V259" s="162"/>
      <c r="W259" s="162"/>
      <c r="X259" s="162"/>
      <c r="Y259" s="153"/>
      <c r="Z259" s="153"/>
      <c r="AA259" s="153"/>
      <c r="AB259" s="153"/>
      <c r="AC259" s="153"/>
      <c r="AD259" s="153"/>
      <c r="AE259" s="153"/>
      <c r="AF259" s="153"/>
      <c r="AG259" s="153" t="s">
        <v>122</v>
      </c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">
      <c r="A260" s="160"/>
      <c r="B260" s="161"/>
      <c r="C260" s="192" t="s">
        <v>481</v>
      </c>
      <c r="D260" s="183"/>
      <c r="E260" s="184">
        <v>15.4</v>
      </c>
      <c r="F260" s="162"/>
      <c r="G260" s="206"/>
      <c r="H260" s="162"/>
      <c r="I260" s="162"/>
      <c r="J260" s="162"/>
      <c r="K260" s="162"/>
      <c r="L260" s="162"/>
      <c r="M260" s="162"/>
      <c r="N260" s="162"/>
      <c r="O260" s="162"/>
      <c r="P260" s="162"/>
      <c r="Q260" s="162"/>
      <c r="R260" s="162"/>
      <c r="S260" s="162"/>
      <c r="T260" s="162"/>
      <c r="U260" s="162"/>
      <c r="V260" s="162"/>
      <c r="W260" s="162"/>
      <c r="X260" s="162"/>
      <c r="Y260" s="153"/>
      <c r="Z260" s="153"/>
      <c r="AA260" s="153"/>
      <c r="AB260" s="153"/>
      <c r="AC260" s="153"/>
      <c r="AD260" s="153"/>
      <c r="AE260" s="153"/>
      <c r="AF260" s="153"/>
      <c r="AG260" s="153" t="s">
        <v>161</v>
      </c>
      <c r="AH260" s="153">
        <v>0</v>
      </c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">
      <c r="A261" s="160"/>
      <c r="B261" s="161"/>
      <c r="C261" s="192" t="s">
        <v>482</v>
      </c>
      <c r="D261" s="183"/>
      <c r="E261" s="184">
        <v>14.75</v>
      </c>
      <c r="F261" s="162"/>
      <c r="G261" s="206"/>
      <c r="H261" s="162"/>
      <c r="I261" s="162"/>
      <c r="J261" s="162"/>
      <c r="K261" s="162"/>
      <c r="L261" s="162"/>
      <c r="M261" s="162"/>
      <c r="N261" s="162"/>
      <c r="O261" s="162"/>
      <c r="P261" s="162"/>
      <c r="Q261" s="162"/>
      <c r="R261" s="162"/>
      <c r="S261" s="162"/>
      <c r="T261" s="162"/>
      <c r="U261" s="162"/>
      <c r="V261" s="162"/>
      <c r="W261" s="162"/>
      <c r="X261" s="162"/>
      <c r="Y261" s="153"/>
      <c r="Z261" s="153"/>
      <c r="AA261" s="153"/>
      <c r="AB261" s="153"/>
      <c r="AC261" s="153"/>
      <c r="AD261" s="153"/>
      <c r="AE261" s="153"/>
      <c r="AF261" s="153"/>
      <c r="AG261" s="153" t="s">
        <v>161</v>
      </c>
      <c r="AH261" s="153">
        <v>0</v>
      </c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">
      <c r="A262" s="160"/>
      <c r="B262" s="161"/>
      <c r="C262" s="192" t="s">
        <v>483</v>
      </c>
      <c r="D262" s="183"/>
      <c r="E262" s="184">
        <v>4.5</v>
      </c>
      <c r="F262" s="162"/>
      <c r="G262" s="206"/>
      <c r="H262" s="162"/>
      <c r="I262" s="162"/>
      <c r="J262" s="162"/>
      <c r="K262" s="162"/>
      <c r="L262" s="162"/>
      <c r="M262" s="162"/>
      <c r="N262" s="162"/>
      <c r="O262" s="162"/>
      <c r="P262" s="162"/>
      <c r="Q262" s="162"/>
      <c r="R262" s="162"/>
      <c r="S262" s="162"/>
      <c r="T262" s="162"/>
      <c r="U262" s="162"/>
      <c r="V262" s="162"/>
      <c r="W262" s="162"/>
      <c r="X262" s="162"/>
      <c r="Y262" s="153"/>
      <c r="Z262" s="153"/>
      <c r="AA262" s="153"/>
      <c r="AB262" s="153"/>
      <c r="AC262" s="153"/>
      <c r="AD262" s="153"/>
      <c r="AE262" s="153"/>
      <c r="AF262" s="153"/>
      <c r="AG262" s="153" t="s">
        <v>161</v>
      </c>
      <c r="AH262" s="153">
        <v>0</v>
      </c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60"/>
      <c r="B263" s="161"/>
      <c r="C263" s="192" t="s">
        <v>484</v>
      </c>
      <c r="D263" s="183"/>
      <c r="E263" s="184">
        <v>3.06</v>
      </c>
      <c r="F263" s="162"/>
      <c r="G263" s="206"/>
      <c r="H263" s="162"/>
      <c r="I263" s="162"/>
      <c r="J263" s="162"/>
      <c r="K263" s="162"/>
      <c r="L263" s="162"/>
      <c r="M263" s="162"/>
      <c r="N263" s="162"/>
      <c r="O263" s="162"/>
      <c r="P263" s="162"/>
      <c r="Q263" s="162"/>
      <c r="R263" s="162"/>
      <c r="S263" s="162"/>
      <c r="T263" s="162"/>
      <c r="U263" s="162"/>
      <c r="V263" s="162"/>
      <c r="W263" s="162"/>
      <c r="X263" s="162"/>
      <c r="Y263" s="153"/>
      <c r="Z263" s="153"/>
      <c r="AA263" s="153"/>
      <c r="AB263" s="153"/>
      <c r="AC263" s="153"/>
      <c r="AD263" s="153"/>
      <c r="AE263" s="153"/>
      <c r="AF263" s="153"/>
      <c r="AG263" s="153" t="s">
        <v>161</v>
      </c>
      <c r="AH263" s="153">
        <v>0</v>
      </c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">
      <c r="A264" s="160"/>
      <c r="B264" s="161"/>
      <c r="C264" s="192" t="s">
        <v>485</v>
      </c>
      <c r="D264" s="183"/>
      <c r="E264" s="184">
        <v>1.5</v>
      </c>
      <c r="F264" s="162"/>
      <c r="G264" s="206"/>
      <c r="H264" s="162"/>
      <c r="I264" s="162"/>
      <c r="J264" s="162"/>
      <c r="K264" s="162"/>
      <c r="L264" s="162"/>
      <c r="M264" s="162"/>
      <c r="N264" s="162"/>
      <c r="O264" s="162"/>
      <c r="P264" s="162"/>
      <c r="Q264" s="162"/>
      <c r="R264" s="162"/>
      <c r="S264" s="162"/>
      <c r="T264" s="162"/>
      <c r="U264" s="162"/>
      <c r="V264" s="162"/>
      <c r="W264" s="162"/>
      <c r="X264" s="162"/>
      <c r="Y264" s="153"/>
      <c r="Z264" s="153"/>
      <c r="AA264" s="153"/>
      <c r="AB264" s="153"/>
      <c r="AC264" s="153"/>
      <c r="AD264" s="153"/>
      <c r="AE264" s="153"/>
      <c r="AF264" s="153"/>
      <c r="AG264" s="153" t="s">
        <v>161</v>
      </c>
      <c r="AH264" s="153">
        <v>0</v>
      </c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">
      <c r="A265" s="170">
        <v>75</v>
      </c>
      <c r="B265" s="171" t="s">
        <v>486</v>
      </c>
      <c r="C265" s="180" t="s">
        <v>487</v>
      </c>
      <c r="D265" s="172" t="s">
        <v>170</v>
      </c>
      <c r="E265" s="173">
        <v>2.53125</v>
      </c>
      <c r="F265" s="174"/>
      <c r="G265" s="176">
        <f>ROUND(E265*F265,2)</f>
        <v>0</v>
      </c>
      <c r="H265" s="195"/>
      <c r="I265" s="175">
        <f>ROUND(E265*H265,2)</f>
        <v>0</v>
      </c>
      <c r="J265" s="174"/>
      <c r="K265" s="175">
        <f>ROUND(E265*J265,2)</f>
        <v>0</v>
      </c>
      <c r="L265" s="175">
        <v>21</v>
      </c>
      <c r="M265" s="175">
        <f>G265*(1+L265/100)</f>
        <v>0</v>
      </c>
      <c r="N265" s="175">
        <v>7.6000000000000004E-4</v>
      </c>
      <c r="O265" s="175">
        <f>ROUND(E265*N265,2)</f>
        <v>0</v>
      </c>
      <c r="P265" s="175">
        <v>0</v>
      </c>
      <c r="Q265" s="175">
        <f>ROUND(E265*P265,2)</f>
        <v>0</v>
      </c>
      <c r="R265" s="175"/>
      <c r="S265" s="175" t="s">
        <v>117</v>
      </c>
      <c r="T265" s="176" t="s">
        <v>118</v>
      </c>
      <c r="U265" s="162">
        <v>0.31</v>
      </c>
      <c r="V265" s="162">
        <f>ROUND(E265*U265,2)</f>
        <v>0.78</v>
      </c>
      <c r="W265" s="162"/>
      <c r="X265" s="162" t="s">
        <v>119</v>
      </c>
      <c r="Y265" s="153"/>
      <c r="Z265" s="153"/>
      <c r="AA265" s="153"/>
      <c r="AB265" s="153"/>
      <c r="AC265" s="153"/>
      <c r="AD265" s="153"/>
      <c r="AE265" s="153"/>
      <c r="AF265" s="153"/>
      <c r="AG265" s="153" t="s">
        <v>120</v>
      </c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">
      <c r="A266" s="160"/>
      <c r="B266" s="161"/>
      <c r="C266" s="275" t="s">
        <v>488</v>
      </c>
      <c r="D266" s="276"/>
      <c r="E266" s="276"/>
      <c r="F266" s="276"/>
      <c r="G266" s="278"/>
      <c r="H266" s="162"/>
      <c r="I266" s="162"/>
      <c r="J266" s="162"/>
      <c r="K266" s="162"/>
      <c r="L266" s="162"/>
      <c r="M266" s="162"/>
      <c r="N266" s="162"/>
      <c r="O266" s="162"/>
      <c r="P266" s="162"/>
      <c r="Q266" s="162"/>
      <c r="R266" s="162"/>
      <c r="S266" s="162"/>
      <c r="T266" s="162"/>
      <c r="U266" s="162"/>
      <c r="V266" s="162"/>
      <c r="W266" s="162"/>
      <c r="X266" s="162"/>
      <c r="Y266" s="153"/>
      <c r="Z266" s="153"/>
      <c r="AA266" s="153"/>
      <c r="AB266" s="153"/>
      <c r="AC266" s="153"/>
      <c r="AD266" s="153"/>
      <c r="AE266" s="153"/>
      <c r="AF266" s="153"/>
      <c r="AG266" s="153" t="s">
        <v>122</v>
      </c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">
      <c r="A267" s="160"/>
      <c r="B267" s="161"/>
      <c r="C267" s="192" t="s">
        <v>489</v>
      </c>
      <c r="D267" s="183"/>
      <c r="E267" s="184">
        <v>1.44</v>
      </c>
      <c r="F267" s="162"/>
      <c r="G267" s="206"/>
      <c r="H267" s="162"/>
      <c r="I267" s="162"/>
      <c r="J267" s="162"/>
      <c r="K267" s="162"/>
      <c r="L267" s="162"/>
      <c r="M267" s="162"/>
      <c r="N267" s="162"/>
      <c r="O267" s="162"/>
      <c r="P267" s="162"/>
      <c r="Q267" s="162"/>
      <c r="R267" s="162"/>
      <c r="S267" s="162"/>
      <c r="T267" s="162"/>
      <c r="U267" s="162"/>
      <c r="V267" s="162"/>
      <c r="W267" s="162"/>
      <c r="X267" s="162"/>
      <c r="Y267" s="153"/>
      <c r="Z267" s="153"/>
      <c r="AA267" s="153"/>
      <c r="AB267" s="153"/>
      <c r="AC267" s="153"/>
      <c r="AD267" s="153"/>
      <c r="AE267" s="153"/>
      <c r="AF267" s="153"/>
      <c r="AG267" s="153" t="s">
        <v>161</v>
      </c>
      <c r="AH267" s="153">
        <v>0</v>
      </c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">
      <c r="A268" s="160"/>
      <c r="B268" s="161"/>
      <c r="C268" s="192" t="s">
        <v>490</v>
      </c>
      <c r="D268" s="183"/>
      <c r="E268" s="184">
        <v>1.0900000000000001</v>
      </c>
      <c r="F268" s="162"/>
      <c r="G268" s="206"/>
      <c r="H268" s="162"/>
      <c r="I268" s="162"/>
      <c r="J268" s="162"/>
      <c r="K268" s="162"/>
      <c r="L268" s="162"/>
      <c r="M268" s="162"/>
      <c r="N268" s="162"/>
      <c r="O268" s="162"/>
      <c r="P268" s="162"/>
      <c r="Q268" s="162"/>
      <c r="R268" s="162"/>
      <c r="S268" s="162"/>
      <c r="T268" s="162"/>
      <c r="U268" s="162"/>
      <c r="V268" s="162"/>
      <c r="W268" s="162"/>
      <c r="X268" s="162"/>
      <c r="Y268" s="153"/>
      <c r="Z268" s="153"/>
      <c r="AA268" s="153"/>
      <c r="AB268" s="153"/>
      <c r="AC268" s="153"/>
      <c r="AD268" s="153"/>
      <c r="AE268" s="153"/>
      <c r="AF268" s="153"/>
      <c r="AG268" s="153" t="s">
        <v>161</v>
      </c>
      <c r="AH268" s="153">
        <v>0</v>
      </c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">
      <c r="A269" s="170">
        <v>76</v>
      </c>
      <c r="B269" s="171" t="s">
        <v>491</v>
      </c>
      <c r="C269" s="180" t="s">
        <v>492</v>
      </c>
      <c r="D269" s="172" t="s">
        <v>170</v>
      </c>
      <c r="E269" s="173">
        <v>41.74212</v>
      </c>
      <c r="F269" s="174"/>
      <c r="G269" s="176">
        <f>ROUND(E269*F269,2)</f>
        <v>0</v>
      </c>
      <c r="H269" s="195"/>
      <c r="I269" s="175">
        <f>ROUND(E269*H269,2)</f>
        <v>0</v>
      </c>
      <c r="J269" s="174"/>
      <c r="K269" s="175">
        <f>ROUND(E269*J269,2)</f>
        <v>0</v>
      </c>
      <c r="L269" s="175">
        <v>21</v>
      </c>
      <c r="M269" s="175">
        <f>G269*(1+L269/100)</f>
        <v>0</v>
      </c>
      <c r="N269" s="175">
        <v>3.2000000000000003E-4</v>
      </c>
      <c r="O269" s="175">
        <f>ROUND(E269*N269,2)</f>
        <v>0.01</v>
      </c>
      <c r="P269" s="175">
        <v>0</v>
      </c>
      <c r="Q269" s="175">
        <f>ROUND(E269*P269,2)</f>
        <v>0</v>
      </c>
      <c r="R269" s="175"/>
      <c r="S269" s="175" t="s">
        <v>117</v>
      </c>
      <c r="T269" s="176" t="s">
        <v>118</v>
      </c>
      <c r="U269" s="162">
        <v>0.01</v>
      </c>
      <c r="V269" s="162">
        <f>ROUND(E269*U269,2)</f>
        <v>0.42</v>
      </c>
      <c r="W269" s="162"/>
      <c r="X269" s="162" t="s">
        <v>119</v>
      </c>
      <c r="Y269" s="153"/>
      <c r="Z269" s="153"/>
      <c r="AA269" s="153"/>
      <c r="AB269" s="153"/>
      <c r="AC269" s="153"/>
      <c r="AD269" s="153"/>
      <c r="AE269" s="153"/>
      <c r="AF269" s="153"/>
      <c r="AG269" s="153" t="s">
        <v>120</v>
      </c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">
      <c r="A270" s="160"/>
      <c r="B270" s="161"/>
      <c r="C270" s="275" t="s">
        <v>493</v>
      </c>
      <c r="D270" s="276"/>
      <c r="E270" s="276"/>
      <c r="F270" s="276"/>
      <c r="G270" s="278"/>
      <c r="H270" s="162"/>
      <c r="I270" s="162"/>
      <c r="J270" s="162"/>
      <c r="K270" s="162"/>
      <c r="L270" s="162"/>
      <c r="M270" s="162"/>
      <c r="N270" s="162"/>
      <c r="O270" s="162"/>
      <c r="P270" s="162"/>
      <c r="Q270" s="162"/>
      <c r="R270" s="162"/>
      <c r="S270" s="162"/>
      <c r="T270" s="162"/>
      <c r="U270" s="162"/>
      <c r="V270" s="162"/>
      <c r="W270" s="162"/>
      <c r="X270" s="162"/>
      <c r="Y270" s="153"/>
      <c r="Z270" s="153"/>
      <c r="AA270" s="153"/>
      <c r="AB270" s="153"/>
      <c r="AC270" s="153"/>
      <c r="AD270" s="153"/>
      <c r="AE270" s="153"/>
      <c r="AF270" s="153"/>
      <c r="AG270" s="153" t="s">
        <v>122</v>
      </c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">
      <c r="A271" s="160"/>
      <c r="B271" s="161"/>
      <c r="C271" s="192" t="s">
        <v>494</v>
      </c>
      <c r="D271" s="183"/>
      <c r="E271" s="184">
        <v>41.74</v>
      </c>
      <c r="F271" s="162"/>
      <c r="G271" s="206"/>
      <c r="H271" s="162"/>
      <c r="I271" s="162"/>
      <c r="J271" s="162"/>
      <c r="K271" s="162"/>
      <c r="L271" s="162"/>
      <c r="M271" s="162"/>
      <c r="N271" s="162"/>
      <c r="O271" s="162"/>
      <c r="P271" s="162"/>
      <c r="Q271" s="162"/>
      <c r="R271" s="162"/>
      <c r="S271" s="162"/>
      <c r="T271" s="162"/>
      <c r="U271" s="162"/>
      <c r="V271" s="162"/>
      <c r="W271" s="162"/>
      <c r="X271" s="162"/>
      <c r="Y271" s="153"/>
      <c r="Z271" s="153"/>
      <c r="AA271" s="153"/>
      <c r="AB271" s="153"/>
      <c r="AC271" s="153"/>
      <c r="AD271" s="153"/>
      <c r="AE271" s="153"/>
      <c r="AF271" s="153"/>
      <c r="AG271" s="153" t="s">
        <v>161</v>
      </c>
      <c r="AH271" s="153">
        <v>0</v>
      </c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x14ac:dyDescent="0.2">
      <c r="A272" s="164" t="s">
        <v>112</v>
      </c>
      <c r="B272" s="165" t="s">
        <v>73</v>
      </c>
      <c r="C272" s="179" t="s">
        <v>74</v>
      </c>
      <c r="D272" s="166"/>
      <c r="E272" s="167"/>
      <c r="F272" s="168"/>
      <c r="G272" s="169">
        <f>SUMIF(AG273:AG275,"&lt;&gt;NOR",G273:G275)</f>
        <v>0</v>
      </c>
      <c r="H272" s="168"/>
      <c r="I272" s="168">
        <f>SUM(I273:I275)</f>
        <v>0</v>
      </c>
      <c r="J272" s="168"/>
      <c r="K272" s="168">
        <f>SUM(K273:K275)</f>
        <v>0</v>
      </c>
      <c r="L272" s="168"/>
      <c r="M272" s="168">
        <f>SUM(M273:M275)</f>
        <v>0</v>
      </c>
      <c r="N272" s="168"/>
      <c r="O272" s="168">
        <f>SUM(O273:O275)</f>
        <v>0</v>
      </c>
      <c r="P272" s="168"/>
      <c r="Q272" s="168">
        <f>SUM(Q273:Q275)</f>
        <v>0.34</v>
      </c>
      <c r="R272" s="168"/>
      <c r="S272" s="168"/>
      <c r="T272" s="169"/>
      <c r="U272" s="163"/>
      <c r="V272" s="163">
        <f>SUM(V273:V275)</f>
        <v>3.07</v>
      </c>
      <c r="W272" s="163"/>
      <c r="X272" s="163"/>
      <c r="AG272" t="s">
        <v>113</v>
      </c>
    </row>
    <row r="273" spans="1:60" outlineLevel="1" x14ac:dyDescent="0.2">
      <c r="A273" s="170">
        <v>77</v>
      </c>
      <c r="B273" s="171" t="s">
        <v>495</v>
      </c>
      <c r="C273" s="180" t="s">
        <v>496</v>
      </c>
      <c r="D273" s="172" t="s">
        <v>194</v>
      </c>
      <c r="E273" s="173">
        <v>4.8</v>
      </c>
      <c r="F273" s="174"/>
      <c r="G273" s="176">
        <f>ROUND(E273*F273,2)</f>
        <v>0</v>
      </c>
      <c r="H273" s="195"/>
      <c r="I273" s="175">
        <f>ROUND(E273*H273,2)</f>
        <v>0</v>
      </c>
      <c r="J273" s="174"/>
      <c r="K273" s="175">
        <f>ROUND(E273*J273,2)</f>
        <v>0</v>
      </c>
      <c r="L273" s="175">
        <v>21</v>
      </c>
      <c r="M273" s="175">
        <f>G273*(1+L273/100)</f>
        <v>0</v>
      </c>
      <c r="N273" s="175">
        <v>0</v>
      </c>
      <c r="O273" s="175">
        <f>ROUND(E273*N273,2)</f>
        <v>0</v>
      </c>
      <c r="P273" s="175">
        <v>7.0000000000000007E-2</v>
      </c>
      <c r="Q273" s="175">
        <f>ROUND(E273*P273,2)</f>
        <v>0.34</v>
      </c>
      <c r="R273" s="175"/>
      <c r="S273" s="175" t="s">
        <v>117</v>
      </c>
      <c r="T273" s="176" t="s">
        <v>118</v>
      </c>
      <c r="U273" s="162">
        <v>0.64</v>
      </c>
      <c r="V273" s="162">
        <f>ROUND(E273*U273,2)</f>
        <v>3.07</v>
      </c>
      <c r="W273" s="162"/>
      <c r="X273" s="162" t="s">
        <v>119</v>
      </c>
      <c r="Y273" s="153"/>
      <c r="Z273" s="153"/>
      <c r="AA273" s="153"/>
      <c r="AB273" s="153"/>
      <c r="AC273" s="153"/>
      <c r="AD273" s="153"/>
      <c r="AE273" s="153"/>
      <c r="AF273" s="153"/>
      <c r="AG273" s="153" t="s">
        <v>120</v>
      </c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outlineLevel="1" x14ac:dyDescent="0.2">
      <c r="A274" s="160"/>
      <c r="B274" s="161"/>
      <c r="C274" s="275" t="s">
        <v>497</v>
      </c>
      <c r="D274" s="276"/>
      <c r="E274" s="276"/>
      <c r="F274" s="276"/>
      <c r="G274" s="278"/>
      <c r="H274" s="162"/>
      <c r="I274" s="162"/>
      <c r="J274" s="162"/>
      <c r="K274" s="162"/>
      <c r="L274" s="162"/>
      <c r="M274" s="162"/>
      <c r="N274" s="162"/>
      <c r="O274" s="162"/>
      <c r="P274" s="162"/>
      <c r="Q274" s="162"/>
      <c r="R274" s="162"/>
      <c r="S274" s="162"/>
      <c r="T274" s="162"/>
      <c r="U274" s="162"/>
      <c r="V274" s="162"/>
      <c r="W274" s="162"/>
      <c r="X274" s="162"/>
      <c r="Y274" s="153"/>
      <c r="Z274" s="153"/>
      <c r="AA274" s="153"/>
      <c r="AB274" s="153"/>
      <c r="AC274" s="153"/>
      <c r="AD274" s="153"/>
      <c r="AE274" s="153"/>
      <c r="AF274" s="153"/>
      <c r="AG274" s="153" t="s">
        <v>122</v>
      </c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 x14ac:dyDescent="0.2">
      <c r="A275" s="160"/>
      <c r="B275" s="161"/>
      <c r="C275" s="192" t="s">
        <v>498</v>
      </c>
      <c r="D275" s="183"/>
      <c r="E275" s="184">
        <v>4.8</v>
      </c>
      <c r="F275" s="162"/>
      <c r="G275" s="206"/>
      <c r="H275" s="162"/>
      <c r="I275" s="162"/>
      <c r="J275" s="162"/>
      <c r="K275" s="162"/>
      <c r="L275" s="162"/>
      <c r="M275" s="162"/>
      <c r="N275" s="162"/>
      <c r="O275" s="162"/>
      <c r="P275" s="162"/>
      <c r="Q275" s="162"/>
      <c r="R275" s="162"/>
      <c r="S275" s="162"/>
      <c r="T275" s="162"/>
      <c r="U275" s="162"/>
      <c r="V275" s="162"/>
      <c r="W275" s="162"/>
      <c r="X275" s="162"/>
      <c r="Y275" s="153"/>
      <c r="Z275" s="153"/>
      <c r="AA275" s="153"/>
      <c r="AB275" s="153"/>
      <c r="AC275" s="153"/>
      <c r="AD275" s="153"/>
      <c r="AE275" s="153"/>
      <c r="AF275" s="153"/>
      <c r="AG275" s="153" t="s">
        <v>161</v>
      </c>
      <c r="AH275" s="153">
        <v>0</v>
      </c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x14ac:dyDescent="0.2">
      <c r="A276" s="164" t="s">
        <v>112</v>
      </c>
      <c r="B276" s="165" t="s">
        <v>77</v>
      </c>
      <c r="C276" s="179" t="s">
        <v>78</v>
      </c>
      <c r="D276" s="166"/>
      <c r="E276" s="167"/>
      <c r="F276" s="168"/>
      <c r="G276" s="169">
        <f>SUMIF(AG277:AG283,"&lt;&gt;NOR",G277:G283)</f>
        <v>0</v>
      </c>
      <c r="H276" s="168"/>
      <c r="I276" s="168">
        <f>SUM(I277:I283)</f>
        <v>0</v>
      </c>
      <c r="J276" s="168"/>
      <c r="K276" s="168">
        <f>SUM(K277:K283)</f>
        <v>0</v>
      </c>
      <c r="L276" s="168"/>
      <c r="M276" s="168">
        <f>SUM(M277:M283)</f>
        <v>0</v>
      </c>
      <c r="N276" s="168"/>
      <c r="O276" s="168">
        <f>SUM(O277:O283)</f>
        <v>0</v>
      </c>
      <c r="P276" s="168"/>
      <c r="Q276" s="168">
        <f>SUM(Q277:Q283)</f>
        <v>0</v>
      </c>
      <c r="R276" s="168"/>
      <c r="S276" s="168"/>
      <c r="T276" s="169"/>
      <c r="U276" s="163"/>
      <c r="V276" s="163">
        <f>SUM(V277:V283)</f>
        <v>3.81</v>
      </c>
      <c r="W276" s="163"/>
      <c r="X276" s="163"/>
      <c r="AG276" t="s">
        <v>113</v>
      </c>
    </row>
    <row r="277" spans="1:60" outlineLevel="1" x14ac:dyDescent="0.2">
      <c r="A277" s="170">
        <v>78</v>
      </c>
      <c r="B277" s="171" t="s">
        <v>499</v>
      </c>
      <c r="C277" s="180" t="s">
        <v>500</v>
      </c>
      <c r="D277" s="172" t="s">
        <v>170</v>
      </c>
      <c r="E277" s="173">
        <v>11.2</v>
      </c>
      <c r="F277" s="174"/>
      <c r="G277" s="176">
        <f>ROUND(E277*F277,2)</f>
        <v>0</v>
      </c>
      <c r="H277" s="195"/>
      <c r="I277" s="175">
        <f>ROUND(E277*H277,2)</f>
        <v>0</v>
      </c>
      <c r="J277" s="174"/>
      <c r="K277" s="175">
        <f>ROUND(E277*J277,2)</f>
        <v>0</v>
      </c>
      <c r="L277" s="175">
        <v>21</v>
      </c>
      <c r="M277" s="175">
        <f>G277*(1+L277/100)</f>
        <v>0</v>
      </c>
      <c r="N277" s="175">
        <v>8.0000000000000007E-5</v>
      </c>
      <c r="O277" s="175">
        <f>ROUND(E277*N277,2)</f>
        <v>0</v>
      </c>
      <c r="P277" s="175">
        <v>0</v>
      </c>
      <c r="Q277" s="175">
        <f>ROUND(E277*P277,2)</f>
        <v>0</v>
      </c>
      <c r="R277" s="175"/>
      <c r="S277" s="175" t="s">
        <v>117</v>
      </c>
      <c r="T277" s="176" t="s">
        <v>118</v>
      </c>
      <c r="U277" s="162">
        <v>0.34</v>
      </c>
      <c r="V277" s="162">
        <f>ROUND(E277*U277,2)</f>
        <v>3.81</v>
      </c>
      <c r="W277" s="162"/>
      <c r="X277" s="162" t="s">
        <v>119</v>
      </c>
      <c r="Y277" s="153"/>
      <c r="Z277" s="153"/>
      <c r="AA277" s="153"/>
      <c r="AB277" s="153"/>
      <c r="AC277" s="153"/>
      <c r="AD277" s="153"/>
      <c r="AE277" s="153"/>
      <c r="AF277" s="153"/>
      <c r="AG277" s="153" t="s">
        <v>120</v>
      </c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">
      <c r="A278" s="160"/>
      <c r="B278" s="161"/>
      <c r="C278" s="275" t="s">
        <v>501</v>
      </c>
      <c r="D278" s="276"/>
      <c r="E278" s="276"/>
      <c r="F278" s="276"/>
      <c r="G278" s="278"/>
      <c r="H278" s="162"/>
      <c r="I278" s="162"/>
      <c r="J278" s="162"/>
      <c r="K278" s="162"/>
      <c r="L278" s="162"/>
      <c r="M278" s="162"/>
      <c r="N278" s="162"/>
      <c r="O278" s="162"/>
      <c r="P278" s="162"/>
      <c r="Q278" s="162"/>
      <c r="R278" s="162"/>
      <c r="S278" s="162"/>
      <c r="T278" s="162"/>
      <c r="U278" s="162"/>
      <c r="V278" s="162"/>
      <c r="W278" s="162"/>
      <c r="X278" s="162"/>
      <c r="Y278" s="153"/>
      <c r="Z278" s="153"/>
      <c r="AA278" s="153"/>
      <c r="AB278" s="153"/>
      <c r="AC278" s="153"/>
      <c r="AD278" s="153"/>
      <c r="AE278" s="153"/>
      <c r="AF278" s="153"/>
      <c r="AG278" s="153" t="s">
        <v>122</v>
      </c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">
      <c r="A279" s="160"/>
      <c r="B279" s="161"/>
      <c r="C279" s="192" t="s">
        <v>502</v>
      </c>
      <c r="D279" s="183"/>
      <c r="E279" s="184">
        <v>11.2</v>
      </c>
      <c r="F279" s="162"/>
      <c r="G279" s="206"/>
      <c r="H279" s="162"/>
      <c r="I279" s="162"/>
      <c r="J279" s="162"/>
      <c r="K279" s="162"/>
      <c r="L279" s="162"/>
      <c r="M279" s="162"/>
      <c r="N279" s="162"/>
      <c r="O279" s="162"/>
      <c r="P279" s="162"/>
      <c r="Q279" s="162"/>
      <c r="R279" s="162"/>
      <c r="S279" s="162"/>
      <c r="T279" s="162"/>
      <c r="U279" s="162"/>
      <c r="V279" s="162"/>
      <c r="W279" s="162"/>
      <c r="X279" s="162"/>
      <c r="Y279" s="153"/>
      <c r="Z279" s="153"/>
      <c r="AA279" s="153"/>
      <c r="AB279" s="153"/>
      <c r="AC279" s="153"/>
      <c r="AD279" s="153"/>
      <c r="AE279" s="153"/>
      <c r="AF279" s="153"/>
      <c r="AG279" s="153" t="s">
        <v>161</v>
      </c>
      <c r="AH279" s="153">
        <v>0</v>
      </c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">
      <c r="A280" s="170">
        <v>79</v>
      </c>
      <c r="B280" s="171" t="s">
        <v>503</v>
      </c>
      <c r="C280" s="180" t="s">
        <v>504</v>
      </c>
      <c r="D280" s="172" t="s">
        <v>170</v>
      </c>
      <c r="E280" s="173">
        <v>12.88</v>
      </c>
      <c r="F280" s="174"/>
      <c r="G280" s="176">
        <f>ROUND(E280*F280,2)</f>
        <v>0</v>
      </c>
      <c r="H280" s="195"/>
      <c r="I280" s="175">
        <f>ROUND(E280*H280,2)</f>
        <v>0</v>
      </c>
      <c r="J280" s="174"/>
      <c r="K280" s="175">
        <f>ROUND(E280*J280,2)</f>
        <v>0</v>
      </c>
      <c r="L280" s="175">
        <v>21</v>
      </c>
      <c r="M280" s="175">
        <f>G280*(1+L280/100)</f>
        <v>0</v>
      </c>
      <c r="N280" s="175">
        <v>2.0000000000000001E-4</v>
      </c>
      <c r="O280" s="175">
        <f>ROUND(E280*N280,2)</f>
        <v>0</v>
      </c>
      <c r="P280" s="175">
        <v>0</v>
      </c>
      <c r="Q280" s="175">
        <f>ROUND(E280*P280,2)</f>
        <v>0</v>
      </c>
      <c r="R280" s="175"/>
      <c r="S280" s="175" t="s">
        <v>117</v>
      </c>
      <c r="T280" s="176" t="s">
        <v>118</v>
      </c>
      <c r="U280" s="162">
        <v>0</v>
      </c>
      <c r="V280" s="162">
        <f>ROUND(E280*U280,2)</f>
        <v>0</v>
      </c>
      <c r="W280" s="162"/>
      <c r="X280" s="162" t="s">
        <v>242</v>
      </c>
      <c r="Y280" s="153"/>
      <c r="Z280" s="153"/>
      <c r="AA280" s="153"/>
      <c r="AB280" s="153"/>
      <c r="AC280" s="153"/>
      <c r="AD280" s="153"/>
      <c r="AE280" s="153"/>
      <c r="AF280" s="153"/>
      <c r="AG280" s="153" t="s">
        <v>243</v>
      </c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">
      <c r="A281" s="160"/>
      <c r="B281" s="161"/>
      <c r="C281" s="275" t="s">
        <v>505</v>
      </c>
      <c r="D281" s="276"/>
      <c r="E281" s="276"/>
      <c r="F281" s="276"/>
      <c r="G281" s="278"/>
      <c r="H281" s="162"/>
      <c r="I281" s="162"/>
      <c r="J281" s="162"/>
      <c r="K281" s="162"/>
      <c r="L281" s="162"/>
      <c r="M281" s="162"/>
      <c r="N281" s="162"/>
      <c r="O281" s="162"/>
      <c r="P281" s="162"/>
      <c r="Q281" s="162"/>
      <c r="R281" s="162"/>
      <c r="S281" s="162"/>
      <c r="T281" s="162"/>
      <c r="U281" s="162"/>
      <c r="V281" s="162"/>
      <c r="W281" s="162"/>
      <c r="X281" s="162"/>
      <c r="Y281" s="153"/>
      <c r="Z281" s="153"/>
      <c r="AA281" s="153"/>
      <c r="AB281" s="153"/>
      <c r="AC281" s="153"/>
      <c r="AD281" s="153"/>
      <c r="AE281" s="153"/>
      <c r="AF281" s="153"/>
      <c r="AG281" s="153" t="s">
        <v>122</v>
      </c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">
      <c r="A282" s="160"/>
      <c r="B282" s="161"/>
      <c r="C282" s="266" t="s">
        <v>506</v>
      </c>
      <c r="D282" s="267"/>
      <c r="E282" s="267"/>
      <c r="F282" s="267"/>
      <c r="G282" s="277"/>
      <c r="H282" s="162"/>
      <c r="I282" s="162"/>
      <c r="J282" s="162"/>
      <c r="K282" s="162"/>
      <c r="L282" s="162"/>
      <c r="M282" s="162"/>
      <c r="N282" s="162"/>
      <c r="O282" s="162"/>
      <c r="P282" s="162"/>
      <c r="Q282" s="162"/>
      <c r="R282" s="162"/>
      <c r="S282" s="162"/>
      <c r="T282" s="162"/>
      <c r="U282" s="162"/>
      <c r="V282" s="162"/>
      <c r="W282" s="162"/>
      <c r="X282" s="162"/>
      <c r="Y282" s="153"/>
      <c r="Z282" s="153"/>
      <c r="AA282" s="153"/>
      <c r="AB282" s="153"/>
      <c r="AC282" s="153"/>
      <c r="AD282" s="153"/>
      <c r="AE282" s="153"/>
      <c r="AF282" s="153"/>
      <c r="AG282" s="153" t="s">
        <v>122</v>
      </c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">
      <c r="A283" s="160"/>
      <c r="B283" s="161"/>
      <c r="C283" s="192" t="s">
        <v>507</v>
      </c>
      <c r="D283" s="183"/>
      <c r="E283" s="184">
        <v>12.88</v>
      </c>
      <c r="F283" s="162"/>
      <c r="G283" s="206"/>
      <c r="H283" s="162"/>
      <c r="I283" s="162"/>
      <c r="J283" s="162"/>
      <c r="K283" s="162"/>
      <c r="L283" s="162"/>
      <c r="M283" s="162"/>
      <c r="N283" s="162"/>
      <c r="O283" s="162"/>
      <c r="P283" s="162"/>
      <c r="Q283" s="162"/>
      <c r="R283" s="162"/>
      <c r="S283" s="162"/>
      <c r="T283" s="162"/>
      <c r="U283" s="162"/>
      <c r="V283" s="162"/>
      <c r="W283" s="162"/>
      <c r="X283" s="162"/>
      <c r="Y283" s="153"/>
      <c r="Z283" s="153"/>
      <c r="AA283" s="153"/>
      <c r="AB283" s="153"/>
      <c r="AC283" s="153"/>
      <c r="AD283" s="153"/>
      <c r="AE283" s="153"/>
      <c r="AF283" s="153"/>
      <c r="AG283" s="153" t="s">
        <v>161</v>
      </c>
      <c r="AH283" s="153">
        <v>0</v>
      </c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x14ac:dyDescent="0.2">
      <c r="A284" s="164" t="s">
        <v>112</v>
      </c>
      <c r="B284" s="165" t="s">
        <v>79</v>
      </c>
      <c r="C284" s="179" t="s">
        <v>80</v>
      </c>
      <c r="D284" s="166"/>
      <c r="E284" s="167"/>
      <c r="F284" s="168"/>
      <c r="G284" s="169">
        <f>SUMIF(AG285:AG287,"&lt;&gt;NOR",G285:G287)</f>
        <v>0</v>
      </c>
      <c r="H284" s="168"/>
      <c r="I284" s="168">
        <f>SUM(I285:I287)</f>
        <v>0</v>
      </c>
      <c r="J284" s="168"/>
      <c r="K284" s="168">
        <f>SUM(K285:K287)</f>
        <v>0</v>
      </c>
      <c r="L284" s="168"/>
      <c r="M284" s="168">
        <f>SUM(M285:M287)</f>
        <v>0</v>
      </c>
      <c r="N284" s="168"/>
      <c r="O284" s="168">
        <f>SUM(O285:O287)</f>
        <v>0</v>
      </c>
      <c r="P284" s="168"/>
      <c r="Q284" s="168">
        <f>SUM(Q285:Q287)</f>
        <v>0</v>
      </c>
      <c r="R284" s="168"/>
      <c r="S284" s="168"/>
      <c r="T284" s="169"/>
      <c r="U284" s="163"/>
      <c r="V284" s="163">
        <f>SUM(V285:V287)</f>
        <v>0</v>
      </c>
      <c r="W284" s="163"/>
      <c r="X284" s="163"/>
      <c r="AG284" t="s">
        <v>113</v>
      </c>
    </row>
    <row r="285" spans="1:60" outlineLevel="1" x14ac:dyDescent="0.2">
      <c r="A285" s="170">
        <v>80</v>
      </c>
      <c r="B285" s="171" t="s">
        <v>508</v>
      </c>
      <c r="C285" s="180" t="s">
        <v>509</v>
      </c>
      <c r="D285" s="172" t="s">
        <v>458</v>
      </c>
      <c r="E285" s="173">
        <v>1</v>
      </c>
      <c r="F285" s="174"/>
      <c r="G285" s="176">
        <f>ROUND(E285*F285,2)</f>
        <v>0</v>
      </c>
      <c r="H285" s="195"/>
      <c r="I285" s="175">
        <f>ROUND(E285*H285,2)</f>
        <v>0</v>
      </c>
      <c r="J285" s="174"/>
      <c r="K285" s="175">
        <f>ROUND(E285*J285,2)</f>
        <v>0</v>
      </c>
      <c r="L285" s="175">
        <v>21</v>
      </c>
      <c r="M285" s="175">
        <f>G285*(1+L285/100)</f>
        <v>0</v>
      </c>
      <c r="N285" s="175">
        <v>0</v>
      </c>
      <c r="O285" s="175">
        <f>ROUND(E285*N285,2)</f>
        <v>0</v>
      </c>
      <c r="P285" s="175">
        <v>0</v>
      </c>
      <c r="Q285" s="175">
        <f>ROUND(E285*P285,2)</f>
        <v>0</v>
      </c>
      <c r="R285" s="175"/>
      <c r="S285" s="175" t="s">
        <v>117</v>
      </c>
      <c r="T285" s="176" t="s">
        <v>118</v>
      </c>
      <c r="U285" s="162">
        <v>0</v>
      </c>
      <c r="V285" s="162">
        <f>ROUND(E285*U285,2)</f>
        <v>0</v>
      </c>
      <c r="W285" s="162"/>
      <c r="X285" s="162" t="s">
        <v>155</v>
      </c>
      <c r="Y285" s="153"/>
      <c r="Z285" s="153"/>
      <c r="AA285" s="153"/>
      <c r="AB285" s="153"/>
      <c r="AC285" s="153"/>
      <c r="AD285" s="153"/>
      <c r="AE285" s="153"/>
      <c r="AF285" s="153"/>
      <c r="AG285" s="153" t="s">
        <v>156</v>
      </c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">
      <c r="A286" s="160"/>
      <c r="B286" s="161"/>
      <c r="C286" s="275" t="s">
        <v>510</v>
      </c>
      <c r="D286" s="276"/>
      <c r="E286" s="276"/>
      <c r="F286" s="276"/>
      <c r="G286" s="278"/>
      <c r="H286" s="162"/>
      <c r="I286" s="162"/>
      <c r="J286" s="162"/>
      <c r="K286" s="162"/>
      <c r="L286" s="162"/>
      <c r="M286" s="162"/>
      <c r="N286" s="162"/>
      <c r="O286" s="162"/>
      <c r="P286" s="162"/>
      <c r="Q286" s="162"/>
      <c r="R286" s="162"/>
      <c r="S286" s="162"/>
      <c r="T286" s="162"/>
      <c r="U286" s="162"/>
      <c r="V286" s="162"/>
      <c r="W286" s="162"/>
      <c r="X286" s="162"/>
      <c r="Y286" s="153"/>
      <c r="Z286" s="153"/>
      <c r="AA286" s="153"/>
      <c r="AB286" s="153"/>
      <c r="AC286" s="153"/>
      <c r="AD286" s="153"/>
      <c r="AE286" s="153"/>
      <c r="AF286" s="153"/>
      <c r="AG286" s="153" t="s">
        <v>122</v>
      </c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ht="22.5" outlineLevel="1" x14ac:dyDescent="0.2">
      <c r="A287" s="160"/>
      <c r="B287" s="161"/>
      <c r="C287" s="266" t="s">
        <v>511</v>
      </c>
      <c r="D287" s="267"/>
      <c r="E287" s="267"/>
      <c r="F287" s="267"/>
      <c r="G287" s="277"/>
      <c r="H287" s="162"/>
      <c r="I287" s="162"/>
      <c r="J287" s="162"/>
      <c r="K287" s="162"/>
      <c r="L287" s="162"/>
      <c r="M287" s="162"/>
      <c r="N287" s="162"/>
      <c r="O287" s="162"/>
      <c r="P287" s="162"/>
      <c r="Q287" s="162"/>
      <c r="R287" s="162"/>
      <c r="S287" s="162"/>
      <c r="T287" s="162"/>
      <c r="U287" s="162"/>
      <c r="V287" s="162"/>
      <c r="W287" s="162"/>
      <c r="X287" s="162"/>
      <c r="Y287" s="153"/>
      <c r="Z287" s="153"/>
      <c r="AA287" s="153"/>
      <c r="AB287" s="153"/>
      <c r="AC287" s="153"/>
      <c r="AD287" s="153"/>
      <c r="AE287" s="153"/>
      <c r="AF287" s="153"/>
      <c r="AG287" s="153" t="s">
        <v>122</v>
      </c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77" t="str">
        <f>C287</f>
        <v>- položka zarhnuje i odvoz materiálu dle pokynů správce VO v Bruntále (TS Bruntál) popř. na skládku / do sběrny a poplatek za skládku (vzd. do 17,0 km)</v>
      </c>
      <c r="BB287" s="153"/>
      <c r="BC287" s="153"/>
      <c r="BD287" s="153"/>
      <c r="BE287" s="153"/>
      <c r="BF287" s="153"/>
      <c r="BG287" s="153"/>
      <c r="BH287" s="153"/>
    </row>
    <row r="288" spans="1:60" x14ac:dyDescent="0.2">
      <c r="A288" s="164" t="s">
        <v>112</v>
      </c>
      <c r="B288" s="165" t="s">
        <v>75</v>
      </c>
      <c r="C288" s="179" t="s">
        <v>76</v>
      </c>
      <c r="D288" s="166"/>
      <c r="E288" s="167"/>
      <c r="F288" s="168"/>
      <c r="G288" s="169">
        <f>SUMIF(AG289:AG289,"&lt;&gt;NOR",G289:G289)</f>
        <v>0</v>
      </c>
      <c r="H288" s="168"/>
      <c r="I288" s="168">
        <f>SUM(I289:I289)</f>
        <v>0</v>
      </c>
      <c r="J288" s="168"/>
      <c r="K288" s="168">
        <f>SUM(K289:K289)</f>
        <v>0</v>
      </c>
      <c r="L288" s="168"/>
      <c r="M288" s="168">
        <f>SUM(M289:M289)</f>
        <v>0</v>
      </c>
      <c r="N288" s="168"/>
      <c r="O288" s="168">
        <f>SUM(O289:O289)</f>
        <v>0</v>
      </c>
      <c r="P288" s="168"/>
      <c r="Q288" s="168">
        <f>SUM(Q289:Q289)</f>
        <v>0</v>
      </c>
      <c r="R288" s="168"/>
      <c r="S288" s="168"/>
      <c r="T288" s="169"/>
      <c r="U288" s="163"/>
      <c r="V288" s="163">
        <f>SUM(V289:V289)</f>
        <v>2.56</v>
      </c>
      <c r="W288" s="163"/>
      <c r="X288" s="163"/>
      <c r="AG288" t="s">
        <v>113</v>
      </c>
    </row>
    <row r="289" spans="1:60" outlineLevel="1" x14ac:dyDescent="0.2">
      <c r="A289" s="185">
        <v>81</v>
      </c>
      <c r="B289" s="186" t="s">
        <v>512</v>
      </c>
      <c r="C289" s="193" t="s">
        <v>513</v>
      </c>
      <c r="D289" s="187" t="s">
        <v>241</v>
      </c>
      <c r="E289" s="188">
        <v>159.72517999999999</v>
      </c>
      <c r="F289" s="189"/>
      <c r="G289" s="191">
        <f>ROUND(E289*F289,2)</f>
        <v>0</v>
      </c>
      <c r="H289" s="196"/>
      <c r="I289" s="190">
        <f>ROUND(E289*H289,2)</f>
        <v>0</v>
      </c>
      <c r="J289" s="189"/>
      <c r="K289" s="190">
        <f>ROUND(E289*J289,2)</f>
        <v>0</v>
      </c>
      <c r="L289" s="190">
        <v>21</v>
      </c>
      <c r="M289" s="190">
        <f>G289*(1+L289/100)</f>
        <v>0</v>
      </c>
      <c r="N289" s="190">
        <v>0</v>
      </c>
      <c r="O289" s="190">
        <f>ROUND(E289*N289,2)</f>
        <v>0</v>
      </c>
      <c r="P289" s="190">
        <v>0</v>
      </c>
      <c r="Q289" s="190">
        <f>ROUND(E289*P289,2)</f>
        <v>0</v>
      </c>
      <c r="R289" s="190"/>
      <c r="S289" s="190" t="s">
        <v>117</v>
      </c>
      <c r="T289" s="191" t="s">
        <v>118</v>
      </c>
      <c r="U289" s="162">
        <v>1.6E-2</v>
      </c>
      <c r="V289" s="162">
        <f>ROUND(E289*U289,2)</f>
        <v>2.56</v>
      </c>
      <c r="W289" s="162"/>
      <c r="X289" s="162" t="s">
        <v>119</v>
      </c>
      <c r="Y289" s="153"/>
      <c r="Z289" s="153"/>
      <c r="AA289" s="153"/>
      <c r="AB289" s="153"/>
      <c r="AC289" s="153"/>
      <c r="AD289" s="153"/>
      <c r="AE289" s="153"/>
      <c r="AF289" s="153"/>
      <c r="AG289" s="153" t="s">
        <v>279</v>
      </c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x14ac:dyDescent="0.2">
      <c r="A290" s="164" t="s">
        <v>112</v>
      </c>
      <c r="B290" s="165" t="s">
        <v>81</v>
      </c>
      <c r="C290" s="179" t="s">
        <v>82</v>
      </c>
      <c r="D290" s="166"/>
      <c r="E290" s="167"/>
      <c r="F290" s="168"/>
      <c r="G290" s="169">
        <f>SUMIF(AG291:AG331,"&lt;&gt;NOR",G291:G331)</f>
        <v>0</v>
      </c>
      <c r="H290" s="168"/>
      <c r="I290" s="168">
        <f>SUM(I291:I331)</f>
        <v>0</v>
      </c>
      <c r="J290" s="168"/>
      <c r="K290" s="168">
        <f>SUM(K291:K331)</f>
        <v>0</v>
      </c>
      <c r="L290" s="168"/>
      <c r="M290" s="168">
        <f>SUM(M291:M331)</f>
        <v>0</v>
      </c>
      <c r="N290" s="168"/>
      <c r="O290" s="168">
        <f>SUM(O291:O331)</f>
        <v>0</v>
      </c>
      <c r="P290" s="168"/>
      <c r="Q290" s="168">
        <f>SUM(Q291:Q331)</f>
        <v>0</v>
      </c>
      <c r="R290" s="168"/>
      <c r="S290" s="168"/>
      <c r="T290" s="169"/>
      <c r="U290" s="163"/>
      <c r="V290" s="163">
        <f>SUM(V291:V331)</f>
        <v>3.59</v>
      </c>
      <c r="W290" s="163"/>
      <c r="X290" s="163"/>
      <c r="AG290" t="s">
        <v>113</v>
      </c>
    </row>
    <row r="291" spans="1:60" outlineLevel="1" x14ac:dyDescent="0.2">
      <c r="A291" s="170">
        <v>82</v>
      </c>
      <c r="B291" s="171" t="s">
        <v>514</v>
      </c>
      <c r="C291" s="180" t="s">
        <v>515</v>
      </c>
      <c r="D291" s="172" t="s">
        <v>154</v>
      </c>
      <c r="E291" s="173">
        <v>16.245000000000001</v>
      </c>
      <c r="F291" s="174"/>
      <c r="G291" s="176">
        <f>ROUND(E291*F291,2)</f>
        <v>0</v>
      </c>
      <c r="H291" s="195"/>
      <c r="I291" s="175">
        <f>ROUND(E291*H291,2)</f>
        <v>0</v>
      </c>
      <c r="J291" s="174"/>
      <c r="K291" s="175">
        <f>ROUND(E291*J291,2)</f>
        <v>0</v>
      </c>
      <c r="L291" s="175">
        <v>21</v>
      </c>
      <c r="M291" s="175">
        <f>G291*(1+L291/100)</f>
        <v>0</v>
      </c>
      <c r="N291" s="175">
        <v>0</v>
      </c>
      <c r="O291" s="175">
        <f>ROUND(E291*N291,2)</f>
        <v>0</v>
      </c>
      <c r="P291" s="175">
        <v>0</v>
      </c>
      <c r="Q291" s="175">
        <f>ROUND(E291*P291,2)</f>
        <v>0</v>
      </c>
      <c r="R291" s="175"/>
      <c r="S291" s="175" t="s">
        <v>117</v>
      </c>
      <c r="T291" s="176" t="s">
        <v>118</v>
      </c>
      <c r="U291" s="162">
        <v>7.0000000000000007E-2</v>
      </c>
      <c r="V291" s="162">
        <f>ROUND(E291*U291,2)</f>
        <v>1.1399999999999999</v>
      </c>
      <c r="W291" s="162"/>
      <c r="X291" s="162" t="s">
        <v>119</v>
      </c>
      <c r="Y291" s="153"/>
      <c r="Z291" s="153"/>
      <c r="AA291" s="153"/>
      <c r="AB291" s="153"/>
      <c r="AC291" s="153"/>
      <c r="AD291" s="153"/>
      <c r="AE291" s="153"/>
      <c r="AF291" s="153"/>
      <c r="AG291" s="153" t="s">
        <v>120</v>
      </c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">
      <c r="A292" s="160"/>
      <c r="B292" s="161"/>
      <c r="C292" s="275" t="s">
        <v>516</v>
      </c>
      <c r="D292" s="276"/>
      <c r="E292" s="276"/>
      <c r="F292" s="276"/>
      <c r="G292" s="278"/>
      <c r="H292" s="162"/>
      <c r="I292" s="162"/>
      <c r="J292" s="162"/>
      <c r="K292" s="162"/>
      <c r="L292" s="162"/>
      <c r="M292" s="162"/>
      <c r="N292" s="162"/>
      <c r="O292" s="162"/>
      <c r="P292" s="162"/>
      <c r="Q292" s="162"/>
      <c r="R292" s="162"/>
      <c r="S292" s="162"/>
      <c r="T292" s="162"/>
      <c r="U292" s="162"/>
      <c r="V292" s="162"/>
      <c r="W292" s="162"/>
      <c r="X292" s="162"/>
      <c r="Y292" s="153"/>
      <c r="Z292" s="153"/>
      <c r="AA292" s="153"/>
      <c r="AB292" s="153"/>
      <c r="AC292" s="153"/>
      <c r="AD292" s="153"/>
      <c r="AE292" s="153"/>
      <c r="AF292" s="153"/>
      <c r="AG292" s="153" t="s">
        <v>122</v>
      </c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outlineLevel="1" x14ac:dyDescent="0.2">
      <c r="A293" s="160"/>
      <c r="B293" s="161"/>
      <c r="C293" s="192" t="s">
        <v>517</v>
      </c>
      <c r="D293" s="183"/>
      <c r="E293" s="184">
        <v>16.25</v>
      </c>
      <c r="F293" s="162"/>
      <c r="G293" s="206"/>
      <c r="H293" s="162"/>
      <c r="I293" s="162"/>
      <c r="J293" s="162"/>
      <c r="K293" s="162"/>
      <c r="L293" s="162"/>
      <c r="M293" s="162"/>
      <c r="N293" s="162"/>
      <c r="O293" s="162"/>
      <c r="P293" s="162"/>
      <c r="Q293" s="162"/>
      <c r="R293" s="162"/>
      <c r="S293" s="162"/>
      <c r="T293" s="162"/>
      <c r="U293" s="162"/>
      <c r="V293" s="162"/>
      <c r="W293" s="162"/>
      <c r="X293" s="162"/>
      <c r="Y293" s="153"/>
      <c r="Z293" s="153"/>
      <c r="AA293" s="153"/>
      <c r="AB293" s="153"/>
      <c r="AC293" s="153"/>
      <c r="AD293" s="153"/>
      <c r="AE293" s="153"/>
      <c r="AF293" s="153"/>
      <c r="AG293" s="153" t="s">
        <v>161</v>
      </c>
      <c r="AH293" s="153">
        <v>0</v>
      </c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">
      <c r="A294" s="170">
        <v>83</v>
      </c>
      <c r="B294" s="171" t="s">
        <v>518</v>
      </c>
      <c r="C294" s="180" t="s">
        <v>519</v>
      </c>
      <c r="D294" s="172" t="s">
        <v>154</v>
      </c>
      <c r="E294" s="173">
        <v>46.976500000000001</v>
      </c>
      <c r="F294" s="174"/>
      <c r="G294" s="176">
        <f>ROUND(E294*F294,2)</f>
        <v>0</v>
      </c>
      <c r="H294" s="195"/>
      <c r="I294" s="175">
        <f>ROUND(E294*H294,2)</f>
        <v>0</v>
      </c>
      <c r="J294" s="174"/>
      <c r="K294" s="175">
        <f>ROUND(E294*J294,2)</f>
        <v>0</v>
      </c>
      <c r="L294" s="175">
        <v>21</v>
      </c>
      <c r="M294" s="175">
        <f>G294*(1+L294/100)</f>
        <v>0</v>
      </c>
      <c r="N294" s="175">
        <v>0</v>
      </c>
      <c r="O294" s="175">
        <f>ROUND(E294*N294,2)</f>
        <v>0</v>
      </c>
      <c r="P294" s="175">
        <v>0</v>
      </c>
      <c r="Q294" s="175">
        <f>ROUND(E294*P294,2)</f>
        <v>0</v>
      </c>
      <c r="R294" s="175"/>
      <c r="S294" s="175" t="s">
        <v>117</v>
      </c>
      <c r="T294" s="176" t="s">
        <v>118</v>
      </c>
      <c r="U294" s="162">
        <v>0.01</v>
      </c>
      <c r="V294" s="162">
        <f>ROUND(E294*U294,2)</f>
        <v>0.47</v>
      </c>
      <c r="W294" s="162"/>
      <c r="X294" s="162" t="s">
        <v>119</v>
      </c>
      <c r="Y294" s="153"/>
      <c r="Z294" s="153"/>
      <c r="AA294" s="153"/>
      <c r="AB294" s="153"/>
      <c r="AC294" s="153"/>
      <c r="AD294" s="153"/>
      <c r="AE294" s="153"/>
      <c r="AF294" s="153"/>
      <c r="AG294" s="153" t="s">
        <v>120</v>
      </c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">
      <c r="A295" s="160"/>
      <c r="B295" s="161"/>
      <c r="C295" s="275" t="s">
        <v>520</v>
      </c>
      <c r="D295" s="276"/>
      <c r="E295" s="276"/>
      <c r="F295" s="276"/>
      <c r="G295" s="278"/>
      <c r="H295" s="162"/>
      <c r="I295" s="162"/>
      <c r="J295" s="162"/>
      <c r="K295" s="162"/>
      <c r="L295" s="162"/>
      <c r="M295" s="162"/>
      <c r="N295" s="162"/>
      <c r="O295" s="162"/>
      <c r="P295" s="162"/>
      <c r="Q295" s="162"/>
      <c r="R295" s="162"/>
      <c r="S295" s="162"/>
      <c r="T295" s="162"/>
      <c r="U295" s="162"/>
      <c r="V295" s="162"/>
      <c r="W295" s="162"/>
      <c r="X295" s="162"/>
      <c r="Y295" s="153"/>
      <c r="Z295" s="153"/>
      <c r="AA295" s="153"/>
      <c r="AB295" s="153"/>
      <c r="AC295" s="153"/>
      <c r="AD295" s="153"/>
      <c r="AE295" s="153"/>
      <c r="AF295" s="153"/>
      <c r="AG295" s="153" t="s">
        <v>122</v>
      </c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">
      <c r="A296" s="160"/>
      <c r="B296" s="161"/>
      <c r="C296" s="192" t="s">
        <v>521</v>
      </c>
      <c r="D296" s="183"/>
      <c r="E296" s="184">
        <v>26.25</v>
      </c>
      <c r="F296" s="162"/>
      <c r="G296" s="206"/>
      <c r="H296" s="162"/>
      <c r="I296" s="162"/>
      <c r="J296" s="162"/>
      <c r="K296" s="162"/>
      <c r="L296" s="162"/>
      <c r="M296" s="162"/>
      <c r="N296" s="162"/>
      <c r="O296" s="162"/>
      <c r="P296" s="162"/>
      <c r="Q296" s="162"/>
      <c r="R296" s="162"/>
      <c r="S296" s="162"/>
      <c r="T296" s="162"/>
      <c r="U296" s="162"/>
      <c r="V296" s="162"/>
      <c r="W296" s="162"/>
      <c r="X296" s="162"/>
      <c r="Y296" s="153"/>
      <c r="Z296" s="153"/>
      <c r="AA296" s="153"/>
      <c r="AB296" s="153"/>
      <c r="AC296" s="153"/>
      <c r="AD296" s="153"/>
      <c r="AE296" s="153"/>
      <c r="AF296" s="153"/>
      <c r="AG296" s="153" t="s">
        <v>161</v>
      </c>
      <c r="AH296" s="153">
        <v>0</v>
      </c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">
      <c r="A297" s="160"/>
      <c r="B297" s="161"/>
      <c r="C297" s="192" t="s">
        <v>522</v>
      </c>
      <c r="D297" s="183"/>
      <c r="E297" s="184">
        <v>6.22</v>
      </c>
      <c r="F297" s="162"/>
      <c r="G297" s="206"/>
      <c r="H297" s="162"/>
      <c r="I297" s="162"/>
      <c r="J297" s="162"/>
      <c r="K297" s="162"/>
      <c r="L297" s="162"/>
      <c r="M297" s="162"/>
      <c r="N297" s="162"/>
      <c r="O297" s="162"/>
      <c r="P297" s="162"/>
      <c r="Q297" s="162"/>
      <c r="R297" s="162"/>
      <c r="S297" s="162"/>
      <c r="T297" s="162"/>
      <c r="U297" s="162"/>
      <c r="V297" s="162"/>
      <c r="W297" s="162"/>
      <c r="X297" s="162"/>
      <c r="Y297" s="153"/>
      <c r="Z297" s="153"/>
      <c r="AA297" s="153"/>
      <c r="AB297" s="153"/>
      <c r="AC297" s="153"/>
      <c r="AD297" s="153"/>
      <c r="AE297" s="153"/>
      <c r="AF297" s="153"/>
      <c r="AG297" s="153" t="s">
        <v>161</v>
      </c>
      <c r="AH297" s="153">
        <v>0</v>
      </c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">
      <c r="A298" s="160"/>
      <c r="B298" s="161"/>
      <c r="C298" s="192" t="s">
        <v>523</v>
      </c>
      <c r="D298" s="183"/>
      <c r="E298" s="184">
        <v>7.8</v>
      </c>
      <c r="F298" s="162"/>
      <c r="G298" s="206"/>
      <c r="H298" s="162"/>
      <c r="I298" s="162"/>
      <c r="J298" s="162"/>
      <c r="K298" s="162"/>
      <c r="L298" s="162"/>
      <c r="M298" s="162"/>
      <c r="N298" s="162"/>
      <c r="O298" s="162"/>
      <c r="P298" s="162"/>
      <c r="Q298" s="162"/>
      <c r="R298" s="162"/>
      <c r="S298" s="162"/>
      <c r="T298" s="162"/>
      <c r="U298" s="162"/>
      <c r="V298" s="162"/>
      <c r="W298" s="162"/>
      <c r="X298" s="162"/>
      <c r="Y298" s="153"/>
      <c r="Z298" s="153"/>
      <c r="AA298" s="153"/>
      <c r="AB298" s="153"/>
      <c r="AC298" s="153"/>
      <c r="AD298" s="153"/>
      <c r="AE298" s="153"/>
      <c r="AF298" s="153"/>
      <c r="AG298" s="153" t="s">
        <v>161</v>
      </c>
      <c r="AH298" s="153">
        <v>0</v>
      </c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ht="22.5" outlineLevel="1" x14ac:dyDescent="0.2">
      <c r="A299" s="160"/>
      <c r="B299" s="161"/>
      <c r="C299" s="192" t="s">
        <v>524</v>
      </c>
      <c r="D299" s="183"/>
      <c r="E299" s="184">
        <v>22.95</v>
      </c>
      <c r="F299" s="162"/>
      <c r="G299" s="206"/>
      <c r="H299" s="162"/>
      <c r="I299" s="162"/>
      <c r="J299" s="162"/>
      <c r="K299" s="162"/>
      <c r="L299" s="162"/>
      <c r="M299" s="162"/>
      <c r="N299" s="162"/>
      <c r="O299" s="162"/>
      <c r="P299" s="162"/>
      <c r="Q299" s="162"/>
      <c r="R299" s="162"/>
      <c r="S299" s="162"/>
      <c r="T299" s="162"/>
      <c r="U299" s="162"/>
      <c r="V299" s="162"/>
      <c r="W299" s="162"/>
      <c r="X299" s="162"/>
      <c r="Y299" s="153"/>
      <c r="Z299" s="153"/>
      <c r="AA299" s="153"/>
      <c r="AB299" s="153"/>
      <c r="AC299" s="153"/>
      <c r="AD299" s="153"/>
      <c r="AE299" s="153"/>
      <c r="AF299" s="153"/>
      <c r="AG299" s="153" t="s">
        <v>161</v>
      </c>
      <c r="AH299" s="153">
        <v>0</v>
      </c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">
      <c r="A300" s="160"/>
      <c r="B300" s="161"/>
      <c r="C300" s="192" t="s">
        <v>525</v>
      </c>
      <c r="D300" s="183"/>
      <c r="E300" s="184">
        <v>-16.25</v>
      </c>
      <c r="F300" s="162"/>
      <c r="G300" s="206"/>
      <c r="H300" s="162"/>
      <c r="I300" s="162"/>
      <c r="J300" s="162"/>
      <c r="K300" s="162"/>
      <c r="L300" s="162"/>
      <c r="M300" s="162"/>
      <c r="N300" s="162"/>
      <c r="O300" s="162"/>
      <c r="P300" s="162"/>
      <c r="Q300" s="162"/>
      <c r="R300" s="162"/>
      <c r="S300" s="162"/>
      <c r="T300" s="162"/>
      <c r="U300" s="162"/>
      <c r="V300" s="162"/>
      <c r="W300" s="162"/>
      <c r="X300" s="162"/>
      <c r="Y300" s="153"/>
      <c r="Z300" s="153"/>
      <c r="AA300" s="153"/>
      <c r="AB300" s="153"/>
      <c r="AC300" s="153"/>
      <c r="AD300" s="153"/>
      <c r="AE300" s="153"/>
      <c r="AF300" s="153"/>
      <c r="AG300" s="153" t="s">
        <v>161</v>
      </c>
      <c r="AH300" s="153">
        <v>0</v>
      </c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">
      <c r="A301" s="170">
        <v>84</v>
      </c>
      <c r="B301" s="171" t="s">
        <v>526</v>
      </c>
      <c r="C301" s="180" t="s">
        <v>527</v>
      </c>
      <c r="D301" s="172" t="s">
        <v>154</v>
      </c>
      <c r="E301" s="173">
        <v>751.62400000000002</v>
      </c>
      <c r="F301" s="174"/>
      <c r="G301" s="176">
        <f>ROUND(E301*F301,2)</f>
        <v>0</v>
      </c>
      <c r="H301" s="195"/>
      <c r="I301" s="175">
        <f>ROUND(E301*H301,2)</f>
        <v>0</v>
      </c>
      <c r="J301" s="174"/>
      <c r="K301" s="175">
        <f>ROUND(E301*J301,2)</f>
        <v>0</v>
      </c>
      <c r="L301" s="175">
        <v>21</v>
      </c>
      <c r="M301" s="175">
        <f>G301*(1+L301/100)</f>
        <v>0</v>
      </c>
      <c r="N301" s="175">
        <v>0</v>
      </c>
      <c r="O301" s="175">
        <f>ROUND(E301*N301,2)</f>
        <v>0</v>
      </c>
      <c r="P301" s="175">
        <v>0</v>
      </c>
      <c r="Q301" s="175">
        <f>ROUND(E301*P301,2)</f>
        <v>0</v>
      </c>
      <c r="R301" s="175"/>
      <c r="S301" s="175" t="s">
        <v>117</v>
      </c>
      <c r="T301" s="176" t="s">
        <v>118</v>
      </c>
      <c r="U301" s="162">
        <v>0</v>
      </c>
      <c r="V301" s="162">
        <f>ROUND(E301*U301,2)</f>
        <v>0</v>
      </c>
      <c r="W301" s="162"/>
      <c r="X301" s="162" t="s">
        <v>119</v>
      </c>
      <c r="Y301" s="153"/>
      <c r="Z301" s="153"/>
      <c r="AA301" s="153"/>
      <c r="AB301" s="153"/>
      <c r="AC301" s="153"/>
      <c r="AD301" s="153"/>
      <c r="AE301" s="153"/>
      <c r="AF301" s="153"/>
      <c r="AG301" s="153" t="s">
        <v>120</v>
      </c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">
      <c r="A302" s="160"/>
      <c r="B302" s="161"/>
      <c r="C302" s="275" t="s">
        <v>528</v>
      </c>
      <c r="D302" s="276"/>
      <c r="E302" s="276"/>
      <c r="F302" s="276"/>
      <c r="G302" s="278"/>
      <c r="H302" s="162"/>
      <c r="I302" s="162"/>
      <c r="J302" s="162"/>
      <c r="K302" s="162"/>
      <c r="L302" s="162"/>
      <c r="M302" s="162"/>
      <c r="N302" s="162"/>
      <c r="O302" s="162"/>
      <c r="P302" s="162"/>
      <c r="Q302" s="162"/>
      <c r="R302" s="162"/>
      <c r="S302" s="162"/>
      <c r="T302" s="162"/>
      <c r="U302" s="162"/>
      <c r="V302" s="162"/>
      <c r="W302" s="162"/>
      <c r="X302" s="162"/>
      <c r="Y302" s="153"/>
      <c r="Z302" s="153"/>
      <c r="AA302" s="153"/>
      <c r="AB302" s="153"/>
      <c r="AC302" s="153"/>
      <c r="AD302" s="153"/>
      <c r="AE302" s="153"/>
      <c r="AF302" s="153"/>
      <c r="AG302" s="153" t="s">
        <v>122</v>
      </c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">
      <c r="A303" s="160"/>
      <c r="B303" s="161"/>
      <c r="C303" s="192" t="s">
        <v>529</v>
      </c>
      <c r="D303" s="183"/>
      <c r="E303" s="184">
        <v>751.62</v>
      </c>
      <c r="F303" s="162"/>
      <c r="G303" s="206"/>
      <c r="H303" s="162"/>
      <c r="I303" s="162"/>
      <c r="J303" s="162"/>
      <c r="K303" s="162"/>
      <c r="L303" s="162"/>
      <c r="M303" s="162"/>
      <c r="N303" s="162"/>
      <c r="O303" s="162"/>
      <c r="P303" s="162"/>
      <c r="Q303" s="162"/>
      <c r="R303" s="162"/>
      <c r="S303" s="162"/>
      <c r="T303" s="162"/>
      <c r="U303" s="162"/>
      <c r="V303" s="162"/>
      <c r="W303" s="162"/>
      <c r="X303" s="162"/>
      <c r="Y303" s="153"/>
      <c r="Z303" s="153"/>
      <c r="AA303" s="153"/>
      <c r="AB303" s="153"/>
      <c r="AC303" s="153"/>
      <c r="AD303" s="153"/>
      <c r="AE303" s="153"/>
      <c r="AF303" s="153"/>
      <c r="AG303" s="153" t="s">
        <v>161</v>
      </c>
      <c r="AH303" s="153">
        <v>0</v>
      </c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">
      <c r="A304" s="170">
        <v>85</v>
      </c>
      <c r="B304" s="171" t="s">
        <v>530</v>
      </c>
      <c r="C304" s="180" t="s">
        <v>531</v>
      </c>
      <c r="D304" s="172" t="s">
        <v>241</v>
      </c>
      <c r="E304" s="173">
        <v>49.554000000000002</v>
      </c>
      <c r="F304" s="174"/>
      <c r="G304" s="176">
        <f>ROUND(E304*F304,2)</f>
        <v>0</v>
      </c>
      <c r="H304" s="195"/>
      <c r="I304" s="175">
        <f>ROUND(E304*H304,2)</f>
        <v>0</v>
      </c>
      <c r="J304" s="174"/>
      <c r="K304" s="175">
        <f>ROUND(E304*J304,2)</f>
        <v>0</v>
      </c>
      <c r="L304" s="175">
        <v>21</v>
      </c>
      <c r="M304" s="175">
        <f>G304*(1+L304/100)</f>
        <v>0</v>
      </c>
      <c r="N304" s="175">
        <v>0</v>
      </c>
      <c r="O304" s="175">
        <f>ROUND(E304*N304,2)</f>
        <v>0</v>
      </c>
      <c r="P304" s="175">
        <v>0</v>
      </c>
      <c r="Q304" s="175">
        <f>ROUND(E304*P304,2)</f>
        <v>0</v>
      </c>
      <c r="R304" s="175"/>
      <c r="S304" s="175" t="s">
        <v>117</v>
      </c>
      <c r="T304" s="176" t="s">
        <v>118</v>
      </c>
      <c r="U304" s="162">
        <v>0.04</v>
      </c>
      <c r="V304" s="162">
        <f>ROUND(E304*U304,2)</f>
        <v>1.98</v>
      </c>
      <c r="W304" s="162"/>
      <c r="X304" s="162" t="s">
        <v>119</v>
      </c>
      <c r="Y304" s="153"/>
      <c r="Z304" s="153"/>
      <c r="AA304" s="153"/>
      <c r="AB304" s="153"/>
      <c r="AC304" s="153"/>
      <c r="AD304" s="153"/>
      <c r="AE304" s="153"/>
      <c r="AF304" s="153"/>
      <c r="AG304" s="153" t="s">
        <v>120</v>
      </c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">
      <c r="A305" s="160"/>
      <c r="B305" s="161"/>
      <c r="C305" s="275" t="s">
        <v>532</v>
      </c>
      <c r="D305" s="276"/>
      <c r="E305" s="276"/>
      <c r="F305" s="276"/>
      <c r="G305" s="278"/>
      <c r="H305" s="162"/>
      <c r="I305" s="162"/>
      <c r="J305" s="162"/>
      <c r="K305" s="162"/>
      <c r="L305" s="162"/>
      <c r="M305" s="162"/>
      <c r="N305" s="162"/>
      <c r="O305" s="162"/>
      <c r="P305" s="162"/>
      <c r="Q305" s="162"/>
      <c r="R305" s="162"/>
      <c r="S305" s="162"/>
      <c r="T305" s="162"/>
      <c r="U305" s="162"/>
      <c r="V305" s="162"/>
      <c r="W305" s="162"/>
      <c r="X305" s="162"/>
      <c r="Y305" s="153"/>
      <c r="Z305" s="153"/>
      <c r="AA305" s="153"/>
      <c r="AB305" s="153"/>
      <c r="AC305" s="153"/>
      <c r="AD305" s="153"/>
      <c r="AE305" s="153"/>
      <c r="AF305" s="153"/>
      <c r="AG305" s="153" t="s">
        <v>122</v>
      </c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">
      <c r="A306" s="160"/>
      <c r="B306" s="161"/>
      <c r="C306" s="192" t="s">
        <v>533</v>
      </c>
      <c r="D306" s="183"/>
      <c r="E306" s="184">
        <v>1.85</v>
      </c>
      <c r="F306" s="162"/>
      <c r="G306" s="206"/>
      <c r="H306" s="162"/>
      <c r="I306" s="162"/>
      <c r="J306" s="162"/>
      <c r="K306" s="162"/>
      <c r="L306" s="162"/>
      <c r="M306" s="162"/>
      <c r="N306" s="162"/>
      <c r="O306" s="162"/>
      <c r="P306" s="162"/>
      <c r="Q306" s="162"/>
      <c r="R306" s="162"/>
      <c r="S306" s="162"/>
      <c r="T306" s="162"/>
      <c r="U306" s="162"/>
      <c r="V306" s="162"/>
      <c r="W306" s="162"/>
      <c r="X306" s="162"/>
      <c r="Y306" s="153"/>
      <c r="Z306" s="153"/>
      <c r="AA306" s="153"/>
      <c r="AB306" s="153"/>
      <c r="AC306" s="153"/>
      <c r="AD306" s="153"/>
      <c r="AE306" s="153"/>
      <c r="AF306" s="153"/>
      <c r="AG306" s="153" t="s">
        <v>161</v>
      </c>
      <c r="AH306" s="153">
        <v>0</v>
      </c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">
      <c r="A307" s="160"/>
      <c r="B307" s="161"/>
      <c r="C307" s="192" t="s">
        <v>534</v>
      </c>
      <c r="D307" s="183"/>
      <c r="E307" s="184">
        <v>0.44</v>
      </c>
      <c r="F307" s="162"/>
      <c r="G307" s="206"/>
      <c r="H307" s="162"/>
      <c r="I307" s="162"/>
      <c r="J307" s="162"/>
      <c r="K307" s="162"/>
      <c r="L307" s="162"/>
      <c r="M307" s="162"/>
      <c r="N307" s="162"/>
      <c r="O307" s="162"/>
      <c r="P307" s="162"/>
      <c r="Q307" s="162"/>
      <c r="R307" s="162"/>
      <c r="S307" s="162"/>
      <c r="T307" s="162"/>
      <c r="U307" s="162"/>
      <c r="V307" s="162"/>
      <c r="W307" s="162"/>
      <c r="X307" s="162"/>
      <c r="Y307" s="153"/>
      <c r="Z307" s="153"/>
      <c r="AA307" s="153"/>
      <c r="AB307" s="153"/>
      <c r="AC307" s="153"/>
      <c r="AD307" s="153"/>
      <c r="AE307" s="153"/>
      <c r="AF307" s="153"/>
      <c r="AG307" s="153" t="s">
        <v>161</v>
      </c>
      <c r="AH307" s="153">
        <v>0</v>
      </c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ht="22.5" outlineLevel="1" x14ac:dyDescent="0.2">
      <c r="A308" s="160"/>
      <c r="B308" s="161"/>
      <c r="C308" s="192" t="s">
        <v>535</v>
      </c>
      <c r="D308" s="183"/>
      <c r="E308" s="184">
        <v>1.88</v>
      </c>
      <c r="F308" s="162"/>
      <c r="G308" s="206"/>
      <c r="H308" s="162"/>
      <c r="I308" s="162"/>
      <c r="J308" s="162"/>
      <c r="K308" s="162"/>
      <c r="L308" s="162"/>
      <c r="M308" s="162"/>
      <c r="N308" s="162"/>
      <c r="O308" s="162"/>
      <c r="P308" s="162"/>
      <c r="Q308" s="162"/>
      <c r="R308" s="162"/>
      <c r="S308" s="162"/>
      <c r="T308" s="162"/>
      <c r="U308" s="162"/>
      <c r="V308" s="162"/>
      <c r="W308" s="162"/>
      <c r="X308" s="162"/>
      <c r="Y308" s="153"/>
      <c r="Z308" s="153"/>
      <c r="AA308" s="153"/>
      <c r="AB308" s="153"/>
      <c r="AC308" s="153"/>
      <c r="AD308" s="153"/>
      <c r="AE308" s="153"/>
      <c r="AF308" s="153"/>
      <c r="AG308" s="153" t="s">
        <v>161</v>
      </c>
      <c r="AH308" s="153">
        <v>0</v>
      </c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">
      <c r="A309" s="160"/>
      <c r="B309" s="161"/>
      <c r="C309" s="192" t="s">
        <v>536</v>
      </c>
      <c r="D309" s="183"/>
      <c r="E309" s="184">
        <v>8.0299999999999994</v>
      </c>
      <c r="F309" s="162"/>
      <c r="G309" s="206"/>
      <c r="H309" s="162"/>
      <c r="I309" s="162"/>
      <c r="J309" s="162"/>
      <c r="K309" s="162"/>
      <c r="L309" s="162"/>
      <c r="M309" s="162"/>
      <c r="N309" s="162"/>
      <c r="O309" s="162"/>
      <c r="P309" s="162"/>
      <c r="Q309" s="162"/>
      <c r="R309" s="162"/>
      <c r="S309" s="162"/>
      <c r="T309" s="162"/>
      <c r="U309" s="162"/>
      <c r="V309" s="162"/>
      <c r="W309" s="162"/>
      <c r="X309" s="162"/>
      <c r="Y309" s="153"/>
      <c r="Z309" s="153"/>
      <c r="AA309" s="153"/>
      <c r="AB309" s="153"/>
      <c r="AC309" s="153"/>
      <c r="AD309" s="153"/>
      <c r="AE309" s="153"/>
      <c r="AF309" s="153"/>
      <c r="AG309" s="153" t="s">
        <v>161</v>
      </c>
      <c r="AH309" s="153">
        <v>0</v>
      </c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">
      <c r="A310" s="160"/>
      <c r="B310" s="161"/>
      <c r="C310" s="192" t="s">
        <v>537</v>
      </c>
      <c r="D310" s="183"/>
      <c r="E310" s="184">
        <v>23.19</v>
      </c>
      <c r="F310" s="162"/>
      <c r="G310" s="206"/>
      <c r="H310" s="162"/>
      <c r="I310" s="162"/>
      <c r="J310" s="162"/>
      <c r="K310" s="162"/>
      <c r="L310" s="162"/>
      <c r="M310" s="162"/>
      <c r="N310" s="162"/>
      <c r="O310" s="162"/>
      <c r="P310" s="162"/>
      <c r="Q310" s="162"/>
      <c r="R310" s="162"/>
      <c r="S310" s="162"/>
      <c r="T310" s="162"/>
      <c r="U310" s="162"/>
      <c r="V310" s="162"/>
      <c r="W310" s="162"/>
      <c r="X310" s="162"/>
      <c r="Y310" s="153"/>
      <c r="Z310" s="153"/>
      <c r="AA310" s="153"/>
      <c r="AB310" s="153"/>
      <c r="AC310" s="153"/>
      <c r="AD310" s="153"/>
      <c r="AE310" s="153"/>
      <c r="AF310" s="153"/>
      <c r="AG310" s="153" t="s">
        <v>161</v>
      </c>
      <c r="AH310" s="153">
        <v>0</v>
      </c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">
      <c r="A311" s="160"/>
      <c r="B311" s="161"/>
      <c r="C311" s="192" t="s">
        <v>538</v>
      </c>
      <c r="D311" s="183"/>
      <c r="E311" s="184">
        <v>6.28</v>
      </c>
      <c r="F311" s="162"/>
      <c r="G311" s="206"/>
      <c r="H311" s="162"/>
      <c r="I311" s="162"/>
      <c r="J311" s="162"/>
      <c r="K311" s="162"/>
      <c r="L311" s="162"/>
      <c r="M311" s="162"/>
      <c r="N311" s="162"/>
      <c r="O311" s="162"/>
      <c r="P311" s="162"/>
      <c r="Q311" s="162"/>
      <c r="R311" s="162"/>
      <c r="S311" s="162"/>
      <c r="T311" s="162"/>
      <c r="U311" s="162"/>
      <c r="V311" s="162"/>
      <c r="W311" s="162"/>
      <c r="X311" s="162"/>
      <c r="Y311" s="153"/>
      <c r="Z311" s="153"/>
      <c r="AA311" s="153"/>
      <c r="AB311" s="153"/>
      <c r="AC311" s="153"/>
      <c r="AD311" s="153"/>
      <c r="AE311" s="153"/>
      <c r="AF311" s="153"/>
      <c r="AG311" s="153" t="s">
        <v>161</v>
      </c>
      <c r="AH311" s="153">
        <v>0</v>
      </c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">
      <c r="A312" s="160"/>
      <c r="B312" s="161"/>
      <c r="C312" s="192" t="s">
        <v>539</v>
      </c>
      <c r="D312" s="183"/>
      <c r="E312" s="184">
        <v>6.82</v>
      </c>
      <c r="F312" s="162"/>
      <c r="G312" s="206"/>
      <c r="H312" s="162"/>
      <c r="I312" s="162"/>
      <c r="J312" s="162"/>
      <c r="K312" s="162"/>
      <c r="L312" s="162"/>
      <c r="M312" s="162"/>
      <c r="N312" s="162"/>
      <c r="O312" s="162"/>
      <c r="P312" s="162"/>
      <c r="Q312" s="162"/>
      <c r="R312" s="162"/>
      <c r="S312" s="162"/>
      <c r="T312" s="162"/>
      <c r="U312" s="162"/>
      <c r="V312" s="162"/>
      <c r="W312" s="162"/>
      <c r="X312" s="162"/>
      <c r="Y312" s="153"/>
      <c r="Z312" s="153"/>
      <c r="AA312" s="153"/>
      <c r="AB312" s="153"/>
      <c r="AC312" s="153"/>
      <c r="AD312" s="153"/>
      <c r="AE312" s="153"/>
      <c r="AF312" s="153"/>
      <c r="AG312" s="153" t="s">
        <v>161</v>
      </c>
      <c r="AH312" s="153">
        <v>0</v>
      </c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outlineLevel="1" x14ac:dyDescent="0.2">
      <c r="A313" s="160"/>
      <c r="B313" s="161"/>
      <c r="C313" s="192" t="s">
        <v>540</v>
      </c>
      <c r="D313" s="183"/>
      <c r="E313" s="184">
        <v>1.08</v>
      </c>
      <c r="F313" s="162"/>
      <c r="G313" s="206"/>
      <c r="H313" s="162"/>
      <c r="I313" s="162"/>
      <c r="J313" s="162"/>
      <c r="K313" s="162"/>
      <c r="L313" s="162"/>
      <c r="M313" s="162"/>
      <c r="N313" s="162"/>
      <c r="O313" s="162"/>
      <c r="P313" s="162"/>
      <c r="Q313" s="162"/>
      <c r="R313" s="162"/>
      <c r="S313" s="162"/>
      <c r="T313" s="162"/>
      <c r="U313" s="162"/>
      <c r="V313" s="162"/>
      <c r="W313" s="162"/>
      <c r="X313" s="162"/>
      <c r="Y313" s="153"/>
      <c r="Z313" s="153"/>
      <c r="AA313" s="153"/>
      <c r="AB313" s="153"/>
      <c r="AC313" s="153"/>
      <c r="AD313" s="153"/>
      <c r="AE313" s="153"/>
      <c r="AF313" s="153"/>
      <c r="AG313" s="153" t="s">
        <v>161</v>
      </c>
      <c r="AH313" s="153">
        <v>0</v>
      </c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">
      <c r="A314" s="170">
        <v>86</v>
      </c>
      <c r="B314" s="171" t="s">
        <v>541</v>
      </c>
      <c r="C314" s="180" t="s">
        <v>542</v>
      </c>
      <c r="D314" s="172" t="s">
        <v>241</v>
      </c>
      <c r="E314" s="173">
        <v>733.24800000000005</v>
      </c>
      <c r="F314" s="174"/>
      <c r="G314" s="176">
        <f>ROUND(E314*F314,2)</f>
        <v>0</v>
      </c>
      <c r="H314" s="195"/>
      <c r="I314" s="175">
        <f>ROUND(E314*H314,2)</f>
        <v>0</v>
      </c>
      <c r="J314" s="174"/>
      <c r="K314" s="175">
        <f>ROUND(E314*J314,2)</f>
        <v>0</v>
      </c>
      <c r="L314" s="175">
        <v>21</v>
      </c>
      <c r="M314" s="175">
        <f>G314*(1+L314/100)</f>
        <v>0</v>
      </c>
      <c r="N314" s="175">
        <v>0</v>
      </c>
      <c r="O314" s="175">
        <f>ROUND(E314*N314,2)</f>
        <v>0</v>
      </c>
      <c r="P314" s="175">
        <v>0</v>
      </c>
      <c r="Q314" s="175">
        <f>ROUND(E314*P314,2)</f>
        <v>0</v>
      </c>
      <c r="R314" s="175"/>
      <c r="S314" s="175" t="s">
        <v>117</v>
      </c>
      <c r="T314" s="176" t="s">
        <v>118</v>
      </c>
      <c r="U314" s="162">
        <v>0</v>
      </c>
      <c r="V314" s="162">
        <f>ROUND(E314*U314,2)</f>
        <v>0</v>
      </c>
      <c r="W314" s="162"/>
      <c r="X314" s="162" t="s">
        <v>119</v>
      </c>
      <c r="Y314" s="153"/>
      <c r="Z314" s="153"/>
      <c r="AA314" s="153"/>
      <c r="AB314" s="153"/>
      <c r="AC314" s="153"/>
      <c r="AD314" s="153"/>
      <c r="AE314" s="153"/>
      <c r="AF314" s="153"/>
      <c r="AG314" s="153" t="s">
        <v>120</v>
      </c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outlineLevel="1" x14ac:dyDescent="0.2">
      <c r="A315" s="160"/>
      <c r="B315" s="161"/>
      <c r="C315" s="275" t="s">
        <v>543</v>
      </c>
      <c r="D315" s="276"/>
      <c r="E315" s="276"/>
      <c r="F315" s="276"/>
      <c r="G315" s="278"/>
      <c r="H315" s="162"/>
      <c r="I315" s="162"/>
      <c r="J315" s="162"/>
      <c r="K315" s="162"/>
      <c r="L315" s="162"/>
      <c r="M315" s="162"/>
      <c r="N315" s="162"/>
      <c r="O315" s="162"/>
      <c r="P315" s="162"/>
      <c r="Q315" s="162"/>
      <c r="R315" s="162"/>
      <c r="S315" s="162"/>
      <c r="T315" s="162"/>
      <c r="U315" s="162"/>
      <c r="V315" s="162"/>
      <c r="W315" s="162"/>
      <c r="X315" s="162"/>
      <c r="Y315" s="153"/>
      <c r="Z315" s="153"/>
      <c r="AA315" s="153"/>
      <c r="AB315" s="153"/>
      <c r="AC315" s="153"/>
      <c r="AD315" s="153"/>
      <c r="AE315" s="153"/>
      <c r="AF315" s="153"/>
      <c r="AG315" s="153" t="s">
        <v>122</v>
      </c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outlineLevel="1" x14ac:dyDescent="0.2">
      <c r="A316" s="160"/>
      <c r="B316" s="161"/>
      <c r="C316" s="192" t="s">
        <v>544</v>
      </c>
      <c r="D316" s="183"/>
      <c r="E316" s="184">
        <v>6.96</v>
      </c>
      <c r="F316" s="162"/>
      <c r="G316" s="206"/>
      <c r="H316" s="162"/>
      <c r="I316" s="162"/>
      <c r="J316" s="162"/>
      <c r="K316" s="162"/>
      <c r="L316" s="162"/>
      <c r="M316" s="162"/>
      <c r="N316" s="162"/>
      <c r="O316" s="162"/>
      <c r="P316" s="162"/>
      <c r="Q316" s="162"/>
      <c r="R316" s="162"/>
      <c r="S316" s="162"/>
      <c r="T316" s="162"/>
      <c r="U316" s="162"/>
      <c r="V316" s="162"/>
      <c r="W316" s="162"/>
      <c r="X316" s="162"/>
      <c r="Y316" s="153"/>
      <c r="Z316" s="153"/>
      <c r="AA316" s="153"/>
      <c r="AB316" s="153"/>
      <c r="AC316" s="153"/>
      <c r="AD316" s="153"/>
      <c r="AE316" s="153"/>
      <c r="AF316" s="153"/>
      <c r="AG316" s="153" t="s">
        <v>161</v>
      </c>
      <c r="AH316" s="153">
        <v>0</v>
      </c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">
      <c r="A317" s="160"/>
      <c r="B317" s="161"/>
      <c r="C317" s="192" t="s">
        <v>545</v>
      </c>
      <c r="D317" s="183"/>
      <c r="E317" s="184">
        <v>128.41</v>
      </c>
      <c r="F317" s="162"/>
      <c r="G317" s="206"/>
      <c r="H317" s="162"/>
      <c r="I317" s="162"/>
      <c r="J317" s="162"/>
      <c r="K317" s="162"/>
      <c r="L317" s="162"/>
      <c r="M317" s="162"/>
      <c r="N317" s="162"/>
      <c r="O317" s="162"/>
      <c r="P317" s="162"/>
      <c r="Q317" s="162"/>
      <c r="R317" s="162"/>
      <c r="S317" s="162"/>
      <c r="T317" s="162"/>
      <c r="U317" s="162"/>
      <c r="V317" s="162"/>
      <c r="W317" s="162"/>
      <c r="X317" s="162"/>
      <c r="Y317" s="153"/>
      <c r="Z317" s="153"/>
      <c r="AA317" s="153"/>
      <c r="AB317" s="153"/>
      <c r="AC317" s="153"/>
      <c r="AD317" s="153"/>
      <c r="AE317" s="153"/>
      <c r="AF317" s="153"/>
      <c r="AG317" s="153" t="s">
        <v>161</v>
      </c>
      <c r="AH317" s="153">
        <v>0</v>
      </c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outlineLevel="1" x14ac:dyDescent="0.2">
      <c r="A318" s="160"/>
      <c r="B318" s="161"/>
      <c r="C318" s="192" t="s">
        <v>546</v>
      </c>
      <c r="D318" s="183"/>
      <c r="E318" s="184">
        <v>371.08</v>
      </c>
      <c r="F318" s="162"/>
      <c r="G318" s="206"/>
      <c r="H318" s="162"/>
      <c r="I318" s="162"/>
      <c r="J318" s="162"/>
      <c r="K318" s="162"/>
      <c r="L318" s="162"/>
      <c r="M318" s="162"/>
      <c r="N318" s="162"/>
      <c r="O318" s="162"/>
      <c r="P318" s="162"/>
      <c r="Q318" s="162"/>
      <c r="R318" s="162"/>
      <c r="S318" s="162"/>
      <c r="T318" s="162"/>
      <c r="U318" s="162"/>
      <c r="V318" s="162"/>
      <c r="W318" s="162"/>
      <c r="X318" s="162"/>
      <c r="Y318" s="153"/>
      <c r="Z318" s="153"/>
      <c r="AA318" s="153"/>
      <c r="AB318" s="153"/>
      <c r="AC318" s="153"/>
      <c r="AD318" s="153"/>
      <c r="AE318" s="153"/>
      <c r="AF318" s="153"/>
      <c r="AG318" s="153" t="s">
        <v>161</v>
      </c>
      <c r="AH318" s="153">
        <v>0</v>
      </c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">
      <c r="A319" s="160"/>
      <c r="B319" s="161"/>
      <c r="C319" s="192" t="s">
        <v>547</v>
      </c>
      <c r="D319" s="183"/>
      <c r="E319" s="184">
        <v>100.4</v>
      </c>
      <c r="F319" s="162"/>
      <c r="G319" s="206"/>
      <c r="H319" s="162"/>
      <c r="I319" s="162"/>
      <c r="J319" s="162"/>
      <c r="K319" s="162"/>
      <c r="L319" s="162"/>
      <c r="M319" s="162"/>
      <c r="N319" s="162"/>
      <c r="O319" s="162"/>
      <c r="P319" s="162"/>
      <c r="Q319" s="162"/>
      <c r="R319" s="162"/>
      <c r="S319" s="162"/>
      <c r="T319" s="162"/>
      <c r="U319" s="162"/>
      <c r="V319" s="162"/>
      <c r="W319" s="162"/>
      <c r="X319" s="162"/>
      <c r="Y319" s="153"/>
      <c r="Z319" s="153"/>
      <c r="AA319" s="153"/>
      <c r="AB319" s="153"/>
      <c r="AC319" s="153"/>
      <c r="AD319" s="153"/>
      <c r="AE319" s="153"/>
      <c r="AF319" s="153"/>
      <c r="AG319" s="153" t="s">
        <v>161</v>
      </c>
      <c r="AH319" s="153">
        <v>0</v>
      </c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outlineLevel="1" x14ac:dyDescent="0.2">
      <c r="A320" s="160"/>
      <c r="B320" s="161"/>
      <c r="C320" s="192" t="s">
        <v>548</v>
      </c>
      <c r="D320" s="183"/>
      <c r="E320" s="184">
        <v>109.12</v>
      </c>
      <c r="F320" s="162"/>
      <c r="G320" s="206"/>
      <c r="H320" s="162"/>
      <c r="I320" s="162"/>
      <c r="J320" s="162"/>
      <c r="K320" s="162"/>
      <c r="L320" s="162"/>
      <c r="M320" s="162"/>
      <c r="N320" s="162"/>
      <c r="O320" s="162"/>
      <c r="P320" s="162"/>
      <c r="Q320" s="162"/>
      <c r="R320" s="162"/>
      <c r="S320" s="162"/>
      <c r="T320" s="162"/>
      <c r="U320" s="162"/>
      <c r="V320" s="162"/>
      <c r="W320" s="162"/>
      <c r="X320" s="162"/>
      <c r="Y320" s="153"/>
      <c r="Z320" s="153"/>
      <c r="AA320" s="153"/>
      <c r="AB320" s="153"/>
      <c r="AC320" s="153"/>
      <c r="AD320" s="153"/>
      <c r="AE320" s="153"/>
      <c r="AF320" s="153"/>
      <c r="AG320" s="153" t="s">
        <v>161</v>
      </c>
      <c r="AH320" s="153">
        <v>0</v>
      </c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">
      <c r="A321" s="160"/>
      <c r="B321" s="161"/>
      <c r="C321" s="192" t="s">
        <v>549</v>
      </c>
      <c r="D321" s="183"/>
      <c r="E321" s="184">
        <v>17.28</v>
      </c>
      <c r="F321" s="162"/>
      <c r="G321" s="206"/>
      <c r="H321" s="162"/>
      <c r="I321" s="162"/>
      <c r="J321" s="162"/>
      <c r="K321" s="162"/>
      <c r="L321" s="162"/>
      <c r="M321" s="162"/>
      <c r="N321" s="162"/>
      <c r="O321" s="162"/>
      <c r="P321" s="162"/>
      <c r="Q321" s="162"/>
      <c r="R321" s="162"/>
      <c r="S321" s="162"/>
      <c r="T321" s="162"/>
      <c r="U321" s="162"/>
      <c r="V321" s="162"/>
      <c r="W321" s="162"/>
      <c r="X321" s="162"/>
      <c r="Y321" s="153"/>
      <c r="Z321" s="153"/>
      <c r="AA321" s="153"/>
      <c r="AB321" s="153"/>
      <c r="AC321" s="153"/>
      <c r="AD321" s="153"/>
      <c r="AE321" s="153"/>
      <c r="AF321" s="153"/>
      <c r="AG321" s="153" t="s">
        <v>161</v>
      </c>
      <c r="AH321" s="153">
        <v>0</v>
      </c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">
      <c r="A322" s="170">
        <v>87</v>
      </c>
      <c r="B322" s="171" t="s">
        <v>550</v>
      </c>
      <c r="C322" s="180" t="s">
        <v>551</v>
      </c>
      <c r="D322" s="172" t="s">
        <v>241</v>
      </c>
      <c r="E322" s="173">
        <v>139.78100000000001</v>
      </c>
      <c r="F322" s="174"/>
      <c r="G322" s="176">
        <f>ROUND(E322*F322,2)</f>
        <v>0</v>
      </c>
      <c r="H322" s="195"/>
      <c r="I322" s="175">
        <f>ROUND(E322*H322,2)</f>
        <v>0</v>
      </c>
      <c r="J322" s="174"/>
      <c r="K322" s="175">
        <f>ROUND(E322*J322,2)</f>
        <v>0</v>
      </c>
      <c r="L322" s="175">
        <v>21</v>
      </c>
      <c r="M322" s="175">
        <f>G322*(1+L322/100)</f>
        <v>0</v>
      </c>
      <c r="N322" s="175">
        <v>0</v>
      </c>
      <c r="O322" s="175">
        <f>ROUND(E322*N322,2)</f>
        <v>0</v>
      </c>
      <c r="P322" s="175">
        <v>0</v>
      </c>
      <c r="Q322" s="175">
        <f>ROUND(E322*P322,2)</f>
        <v>0</v>
      </c>
      <c r="R322" s="175"/>
      <c r="S322" s="175" t="s">
        <v>117</v>
      </c>
      <c r="T322" s="176" t="s">
        <v>118</v>
      </c>
      <c r="U322" s="162">
        <v>0</v>
      </c>
      <c r="V322" s="162">
        <f>ROUND(E322*U322,2)</f>
        <v>0</v>
      </c>
      <c r="W322" s="162"/>
      <c r="X322" s="162" t="s">
        <v>119</v>
      </c>
      <c r="Y322" s="153"/>
      <c r="Z322" s="153"/>
      <c r="AA322" s="153"/>
      <c r="AB322" s="153"/>
      <c r="AC322" s="153"/>
      <c r="AD322" s="153"/>
      <c r="AE322" s="153"/>
      <c r="AF322" s="153"/>
      <c r="AG322" s="153" t="s">
        <v>120</v>
      </c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outlineLevel="1" x14ac:dyDescent="0.2">
      <c r="A323" s="160"/>
      <c r="B323" s="161"/>
      <c r="C323" s="275" t="s">
        <v>552</v>
      </c>
      <c r="D323" s="276"/>
      <c r="E323" s="276"/>
      <c r="F323" s="276"/>
      <c r="G323" s="278"/>
      <c r="H323" s="162"/>
      <c r="I323" s="162"/>
      <c r="J323" s="162"/>
      <c r="K323" s="162"/>
      <c r="L323" s="162"/>
      <c r="M323" s="162"/>
      <c r="N323" s="162"/>
      <c r="O323" s="162"/>
      <c r="P323" s="162"/>
      <c r="Q323" s="162"/>
      <c r="R323" s="162"/>
      <c r="S323" s="162"/>
      <c r="T323" s="162"/>
      <c r="U323" s="162"/>
      <c r="V323" s="162"/>
      <c r="W323" s="162"/>
      <c r="X323" s="162"/>
      <c r="Y323" s="153"/>
      <c r="Z323" s="153"/>
      <c r="AA323" s="153"/>
      <c r="AB323" s="153"/>
      <c r="AC323" s="153"/>
      <c r="AD323" s="153"/>
      <c r="AE323" s="153"/>
      <c r="AF323" s="153"/>
      <c r="AG323" s="153" t="s">
        <v>122</v>
      </c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">
      <c r="A324" s="160"/>
      <c r="B324" s="161"/>
      <c r="C324" s="266" t="s">
        <v>553</v>
      </c>
      <c r="D324" s="267"/>
      <c r="E324" s="267"/>
      <c r="F324" s="267"/>
      <c r="G324" s="277"/>
      <c r="H324" s="162"/>
      <c r="I324" s="162"/>
      <c r="J324" s="162"/>
      <c r="K324" s="162"/>
      <c r="L324" s="162"/>
      <c r="M324" s="162"/>
      <c r="N324" s="162"/>
      <c r="O324" s="162"/>
      <c r="P324" s="162"/>
      <c r="Q324" s="162"/>
      <c r="R324" s="162"/>
      <c r="S324" s="162"/>
      <c r="T324" s="162"/>
      <c r="U324" s="162"/>
      <c r="V324" s="162"/>
      <c r="W324" s="162"/>
      <c r="X324" s="162"/>
      <c r="Y324" s="153"/>
      <c r="Z324" s="153"/>
      <c r="AA324" s="153"/>
      <c r="AB324" s="153"/>
      <c r="AC324" s="153"/>
      <c r="AD324" s="153"/>
      <c r="AE324" s="153"/>
      <c r="AF324" s="153"/>
      <c r="AG324" s="153" t="s">
        <v>122</v>
      </c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">
      <c r="A325" s="160"/>
      <c r="B325" s="161"/>
      <c r="C325" s="192" t="s">
        <v>554</v>
      </c>
      <c r="D325" s="183"/>
      <c r="E325" s="184">
        <v>93.95</v>
      </c>
      <c r="F325" s="162"/>
      <c r="G325" s="206"/>
      <c r="H325" s="162"/>
      <c r="I325" s="162"/>
      <c r="J325" s="162"/>
      <c r="K325" s="162"/>
      <c r="L325" s="162"/>
      <c r="M325" s="162"/>
      <c r="N325" s="162"/>
      <c r="O325" s="162"/>
      <c r="P325" s="162"/>
      <c r="Q325" s="162"/>
      <c r="R325" s="162"/>
      <c r="S325" s="162"/>
      <c r="T325" s="162"/>
      <c r="U325" s="162"/>
      <c r="V325" s="162"/>
      <c r="W325" s="162"/>
      <c r="X325" s="162"/>
      <c r="Y325" s="153"/>
      <c r="Z325" s="153"/>
      <c r="AA325" s="153"/>
      <c r="AB325" s="153"/>
      <c r="AC325" s="153"/>
      <c r="AD325" s="153"/>
      <c r="AE325" s="153"/>
      <c r="AF325" s="153"/>
      <c r="AG325" s="153" t="s">
        <v>161</v>
      </c>
      <c r="AH325" s="153">
        <v>0</v>
      </c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">
      <c r="A326" s="160"/>
      <c r="B326" s="161"/>
      <c r="C326" s="192" t="s">
        <v>534</v>
      </c>
      <c r="D326" s="183"/>
      <c r="E326" s="184">
        <v>0.44</v>
      </c>
      <c r="F326" s="162"/>
      <c r="G326" s="206"/>
      <c r="H326" s="162"/>
      <c r="I326" s="162"/>
      <c r="J326" s="162"/>
      <c r="K326" s="162"/>
      <c r="L326" s="162"/>
      <c r="M326" s="162"/>
      <c r="N326" s="162"/>
      <c r="O326" s="162"/>
      <c r="P326" s="162"/>
      <c r="Q326" s="162"/>
      <c r="R326" s="162"/>
      <c r="S326" s="162"/>
      <c r="T326" s="162"/>
      <c r="U326" s="162"/>
      <c r="V326" s="162"/>
      <c r="W326" s="162"/>
      <c r="X326" s="162"/>
      <c r="Y326" s="153"/>
      <c r="Z326" s="153"/>
      <c r="AA326" s="153"/>
      <c r="AB326" s="153"/>
      <c r="AC326" s="153"/>
      <c r="AD326" s="153"/>
      <c r="AE326" s="153"/>
      <c r="AF326" s="153"/>
      <c r="AG326" s="153" t="s">
        <v>161</v>
      </c>
      <c r="AH326" s="153">
        <v>0</v>
      </c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">
      <c r="A327" s="160"/>
      <c r="B327" s="161"/>
      <c r="C327" s="192" t="s">
        <v>536</v>
      </c>
      <c r="D327" s="183"/>
      <c r="E327" s="184">
        <v>8.0299999999999994</v>
      </c>
      <c r="F327" s="162"/>
      <c r="G327" s="206"/>
      <c r="H327" s="162"/>
      <c r="I327" s="162"/>
      <c r="J327" s="162"/>
      <c r="K327" s="162"/>
      <c r="L327" s="162"/>
      <c r="M327" s="162"/>
      <c r="N327" s="162"/>
      <c r="O327" s="162"/>
      <c r="P327" s="162"/>
      <c r="Q327" s="162"/>
      <c r="R327" s="162"/>
      <c r="S327" s="162"/>
      <c r="T327" s="162"/>
      <c r="U327" s="162"/>
      <c r="V327" s="162"/>
      <c r="W327" s="162"/>
      <c r="X327" s="162"/>
      <c r="Y327" s="153"/>
      <c r="Z327" s="153"/>
      <c r="AA327" s="153"/>
      <c r="AB327" s="153"/>
      <c r="AC327" s="153"/>
      <c r="AD327" s="153"/>
      <c r="AE327" s="153"/>
      <c r="AF327" s="153"/>
      <c r="AG327" s="153" t="s">
        <v>161</v>
      </c>
      <c r="AH327" s="153">
        <v>0</v>
      </c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">
      <c r="A328" s="160"/>
      <c r="B328" s="161"/>
      <c r="C328" s="192" t="s">
        <v>537</v>
      </c>
      <c r="D328" s="183"/>
      <c r="E328" s="184">
        <v>23.19</v>
      </c>
      <c r="F328" s="162"/>
      <c r="G328" s="206"/>
      <c r="H328" s="162"/>
      <c r="I328" s="162"/>
      <c r="J328" s="162"/>
      <c r="K328" s="162"/>
      <c r="L328" s="162"/>
      <c r="M328" s="162"/>
      <c r="N328" s="162"/>
      <c r="O328" s="162"/>
      <c r="P328" s="162"/>
      <c r="Q328" s="162"/>
      <c r="R328" s="162"/>
      <c r="S328" s="162"/>
      <c r="T328" s="162"/>
      <c r="U328" s="162"/>
      <c r="V328" s="162"/>
      <c r="W328" s="162"/>
      <c r="X328" s="162"/>
      <c r="Y328" s="153"/>
      <c r="Z328" s="153"/>
      <c r="AA328" s="153"/>
      <c r="AB328" s="153"/>
      <c r="AC328" s="153"/>
      <c r="AD328" s="153"/>
      <c r="AE328" s="153"/>
      <c r="AF328" s="153"/>
      <c r="AG328" s="153" t="s">
        <v>161</v>
      </c>
      <c r="AH328" s="153">
        <v>0</v>
      </c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outlineLevel="1" x14ac:dyDescent="0.2">
      <c r="A329" s="160"/>
      <c r="B329" s="161"/>
      <c r="C329" s="192" t="s">
        <v>538</v>
      </c>
      <c r="D329" s="183"/>
      <c r="E329" s="184">
        <v>6.28</v>
      </c>
      <c r="F329" s="162"/>
      <c r="G329" s="206"/>
      <c r="H329" s="162"/>
      <c r="I329" s="162"/>
      <c r="J329" s="162"/>
      <c r="K329" s="162"/>
      <c r="L329" s="162"/>
      <c r="M329" s="162"/>
      <c r="N329" s="162"/>
      <c r="O329" s="162"/>
      <c r="P329" s="162"/>
      <c r="Q329" s="162"/>
      <c r="R329" s="162"/>
      <c r="S329" s="162"/>
      <c r="T329" s="162"/>
      <c r="U329" s="162"/>
      <c r="V329" s="162"/>
      <c r="W329" s="162"/>
      <c r="X329" s="162"/>
      <c r="Y329" s="153"/>
      <c r="Z329" s="153"/>
      <c r="AA329" s="153"/>
      <c r="AB329" s="153"/>
      <c r="AC329" s="153"/>
      <c r="AD329" s="153"/>
      <c r="AE329" s="153"/>
      <c r="AF329" s="153"/>
      <c r="AG329" s="153" t="s">
        <v>161</v>
      </c>
      <c r="AH329" s="153">
        <v>0</v>
      </c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outlineLevel="1" x14ac:dyDescent="0.2">
      <c r="A330" s="160"/>
      <c r="B330" s="161"/>
      <c r="C330" s="192" t="s">
        <v>539</v>
      </c>
      <c r="D330" s="183"/>
      <c r="E330" s="184">
        <v>6.82</v>
      </c>
      <c r="F330" s="162"/>
      <c r="G330" s="206"/>
      <c r="H330" s="162"/>
      <c r="I330" s="162"/>
      <c r="J330" s="162"/>
      <c r="K330" s="162"/>
      <c r="L330" s="162"/>
      <c r="M330" s="162"/>
      <c r="N330" s="162"/>
      <c r="O330" s="162"/>
      <c r="P330" s="162"/>
      <c r="Q330" s="162"/>
      <c r="R330" s="162"/>
      <c r="S330" s="162"/>
      <c r="T330" s="162"/>
      <c r="U330" s="162"/>
      <c r="V330" s="162"/>
      <c r="W330" s="162"/>
      <c r="X330" s="162"/>
      <c r="Y330" s="153"/>
      <c r="Z330" s="153"/>
      <c r="AA330" s="153"/>
      <c r="AB330" s="153"/>
      <c r="AC330" s="153"/>
      <c r="AD330" s="153"/>
      <c r="AE330" s="153"/>
      <c r="AF330" s="153"/>
      <c r="AG330" s="153" t="s">
        <v>161</v>
      </c>
      <c r="AH330" s="153">
        <v>0</v>
      </c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outlineLevel="1" x14ac:dyDescent="0.2">
      <c r="A331" s="160"/>
      <c r="B331" s="161"/>
      <c r="C331" s="192" t="s">
        <v>540</v>
      </c>
      <c r="D331" s="183"/>
      <c r="E331" s="184">
        <v>1.08</v>
      </c>
      <c r="F331" s="162"/>
      <c r="G331" s="206"/>
      <c r="H331" s="162"/>
      <c r="I331" s="162"/>
      <c r="J331" s="162"/>
      <c r="K331" s="162"/>
      <c r="L331" s="162"/>
      <c r="M331" s="162"/>
      <c r="N331" s="162"/>
      <c r="O331" s="162"/>
      <c r="P331" s="162"/>
      <c r="Q331" s="162"/>
      <c r="R331" s="162"/>
      <c r="S331" s="162"/>
      <c r="T331" s="162"/>
      <c r="U331" s="162"/>
      <c r="V331" s="162"/>
      <c r="W331" s="162"/>
      <c r="X331" s="162"/>
      <c r="Y331" s="153"/>
      <c r="Z331" s="153"/>
      <c r="AA331" s="153"/>
      <c r="AB331" s="153"/>
      <c r="AC331" s="153"/>
      <c r="AD331" s="153"/>
      <c r="AE331" s="153"/>
      <c r="AF331" s="153"/>
      <c r="AG331" s="153" t="s">
        <v>161</v>
      </c>
      <c r="AH331" s="153">
        <v>0</v>
      </c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x14ac:dyDescent="0.2">
      <c r="A332" s="3"/>
      <c r="B332" s="4"/>
      <c r="C332" s="207"/>
      <c r="D332" s="208"/>
      <c r="E332" s="209"/>
      <c r="F332" s="209"/>
      <c r="G332" s="210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AE332">
        <v>15</v>
      </c>
      <c r="AF332">
        <v>21</v>
      </c>
      <c r="AG332" t="s">
        <v>99</v>
      </c>
    </row>
    <row r="333" spans="1:60" x14ac:dyDescent="0.2">
      <c r="A333" s="156"/>
      <c r="B333" s="157" t="s">
        <v>29</v>
      </c>
      <c r="C333" s="181"/>
      <c r="D333" s="158"/>
      <c r="E333" s="159"/>
      <c r="F333" s="159"/>
      <c r="G333" s="178">
        <f>G8+G103+G113+G149+G197+G220+G272+G276+G284+G288+G290</f>
        <v>0</v>
      </c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AE333">
        <f>SUMIF(L7:L331,AE332,G7:G331)</f>
        <v>0</v>
      </c>
      <c r="AF333">
        <f>SUMIF(L7:L331,AF332,G7:G331)</f>
        <v>0</v>
      </c>
      <c r="AG333" t="s">
        <v>150</v>
      </c>
    </row>
    <row r="334" spans="1:60" x14ac:dyDescent="0.2">
      <c r="C334" s="182"/>
      <c r="D334" s="10"/>
      <c r="AG334" t="s">
        <v>151</v>
      </c>
    </row>
    <row r="335" spans="1:60" x14ac:dyDescent="0.2">
      <c r="D335" s="10"/>
    </row>
    <row r="336" spans="1:60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Yp5mrto25wnzTugVbHDbfSTqwxdcMoX2/7xudrZw57rPtRMl6qpbWnnoQP6xneDz0rEIN1FoN8K6BAFZcnA5w==" saltValue="vH+hJGnicbRiOnfMwPwTGg==" spinCount="100000" sheet="1" objects="1" scenarios="1"/>
  <mergeCells count="106">
    <mergeCell ref="C305:G305"/>
    <mergeCell ref="C315:G315"/>
    <mergeCell ref="C323:G323"/>
    <mergeCell ref="C324:G324"/>
    <mergeCell ref="C282:G282"/>
    <mergeCell ref="C286:G286"/>
    <mergeCell ref="C287:G287"/>
    <mergeCell ref="C292:G292"/>
    <mergeCell ref="C295:G295"/>
    <mergeCell ref="C302:G302"/>
    <mergeCell ref="C259:G259"/>
    <mergeCell ref="C266:G266"/>
    <mergeCell ref="C270:G270"/>
    <mergeCell ref="C274:G274"/>
    <mergeCell ref="C278:G278"/>
    <mergeCell ref="C281:G281"/>
    <mergeCell ref="C251:G251"/>
    <mergeCell ref="C252:G252"/>
    <mergeCell ref="C253:G253"/>
    <mergeCell ref="C254:G254"/>
    <mergeCell ref="C256:G256"/>
    <mergeCell ref="C258:G258"/>
    <mergeCell ref="C231:G231"/>
    <mergeCell ref="C233:G233"/>
    <mergeCell ref="C238:G238"/>
    <mergeCell ref="C241:G241"/>
    <mergeCell ref="C244:G244"/>
    <mergeCell ref="C248:G248"/>
    <mergeCell ref="C214:G214"/>
    <mergeCell ref="C216:G216"/>
    <mergeCell ref="C218:G218"/>
    <mergeCell ref="C222:G222"/>
    <mergeCell ref="C224:G224"/>
    <mergeCell ref="C226:G226"/>
    <mergeCell ref="C200:G200"/>
    <mergeCell ref="C204:G204"/>
    <mergeCell ref="C205:G205"/>
    <mergeCell ref="C208:G208"/>
    <mergeCell ref="C209:G209"/>
    <mergeCell ref="C212:G212"/>
    <mergeCell ref="C179:G179"/>
    <mergeCell ref="C183:G183"/>
    <mergeCell ref="C186:G186"/>
    <mergeCell ref="C192:G192"/>
    <mergeCell ref="C195:G195"/>
    <mergeCell ref="C199:G199"/>
    <mergeCell ref="C165:G165"/>
    <mergeCell ref="C167:G167"/>
    <mergeCell ref="C169:G169"/>
    <mergeCell ref="C171:G171"/>
    <mergeCell ref="C173:G173"/>
    <mergeCell ref="C176:G176"/>
    <mergeCell ref="C144:G144"/>
    <mergeCell ref="C147:G147"/>
    <mergeCell ref="C148:G148"/>
    <mergeCell ref="C151:G151"/>
    <mergeCell ref="C156:G156"/>
    <mergeCell ref="C162:G162"/>
    <mergeCell ref="C133:G133"/>
    <mergeCell ref="C134:G134"/>
    <mergeCell ref="C136:G136"/>
    <mergeCell ref="C139:G139"/>
    <mergeCell ref="C141:G141"/>
    <mergeCell ref="C142:G142"/>
    <mergeCell ref="C121:G121"/>
    <mergeCell ref="C122:G122"/>
    <mergeCell ref="C126:G126"/>
    <mergeCell ref="C127:G127"/>
    <mergeCell ref="C130:G130"/>
    <mergeCell ref="C131:G131"/>
    <mergeCell ref="C82:G82"/>
    <mergeCell ref="C83:G83"/>
    <mergeCell ref="C93:G93"/>
    <mergeCell ref="C99:G99"/>
    <mergeCell ref="C115:G115"/>
    <mergeCell ref="C119:G119"/>
    <mergeCell ref="C63:G63"/>
    <mergeCell ref="C66:G66"/>
    <mergeCell ref="C70:G70"/>
    <mergeCell ref="C71:G71"/>
    <mergeCell ref="C75:G75"/>
    <mergeCell ref="C76:G76"/>
    <mergeCell ref="C40:G40"/>
    <mergeCell ref="C44:G44"/>
    <mergeCell ref="C47:G47"/>
    <mergeCell ref="C50:G50"/>
    <mergeCell ref="C57:G57"/>
    <mergeCell ref="C60:G60"/>
    <mergeCell ref="C23:G23"/>
    <mergeCell ref="C26:G26"/>
    <mergeCell ref="C28:G28"/>
    <mergeCell ref="C31:G31"/>
    <mergeCell ref="C34:G34"/>
    <mergeCell ref="C36:G36"/>
    <mergeCell ref="C12:G12"/>
    <mergeCell ref="C15:G15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000 001 Pol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'000 001 Pol'!Názvy_tisku</vt:lpstr>
      <vt:lpstr>'001 001 Pol'!Názvy_tisku</vt:lpstr>
      <vt:lpstr>oadresa</vt:lpstr>
      <vt:lpstr>Stavba!Objednatel</vt:lpstr>
      <vt:lpstr>Stavba!Objekt</vt:lpstr>
      <vt:lpstr>'000 001 Pol'!Oblast_tisku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Pražáková Gabriela</dc:creator>
  <cp:lastModifiedBy>Pražáková Gabriela</cp:lastModifiedBy>
  <cp:lastPrinted>2019-03-19T12:27:02Z</cp:lastPrinted>
  <dcterms:created xsi:type="dcterms:W3CDTF">2009-04-08T07:15:50Z</dcterms:created>
  <dcterms:modified xsi:type="dcterms:W3CDTF">2020-06-19T05:38:19Z</dcterms:modified>
</cp:coreProperties>
</file>